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Manual" sheetId="1" r:id="rId1"/>
    <sheet name="Too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9" i="3" l="1"/>
  <c r="S9" i="3" l="1"/>
  <c r="S8" i="3"/>
  <c r="S7" i="3"/>
  <c r="S6" i="3"/>
  <c r="S5" i="3"/>
  <c r="S4" i="3"/>
  <c r="R8" i="3"/>
  <c r="R7" i="3"/>
  <c r="R6" i="3"/>
  <c r="R5" i="3"/>
  <c r="R4" i="3"/>
  <c r="M9" i="3"/>
  <c r="M8" i="3"/>
  <c r="M7" i="3"/>
  <c r="M6" i="3"/>
  <c r="M5" i="3"/>
  <c r="M4" i="3"/>
  <c r="L9" i="3"/>
  <c r="L8" i="3"/>
  <c r="L7" i="3"/>
  <c r="L6" i="3"/>
  <c r="L5" i="3"/>
  <c r="L4" i="3"/>
  <c r="Q9" i="3"/>
  <c r="Q8" i="3"/>
  <c r="Q7" i="3"/>
  <c r="Q6" i="3"/>
  <c r="Q5" i="3"/>
  <c r="Q4" i="3"/>
  <c r="P9" i="3"/>
  <c r="P8" i="3"/>
  <c r="P7" i="3"/>
  <c r="P6" i="3"/>
  <c r="P5" i="3"/>
  <c r="P4" i="3"/>
  <c r="O9" i="3"/>
  <c r="O8" i="3"/>
  <c r="O7" i="3"/>
  <c r="O6" i="3"/>
  <c r="O5" i="3"/>
  <c r="O4" i="3"/>
  <c r="N8" i="3"/>
  <c r="N9" i="3"/>
  <c r="N7" i="3"/>
  <c r="N6" i="3"/>
  <c r="N5" i="3"/>
  <c r="N4" i="3"/>
  <c r="N14" i="1"/>
  <c r="Q6" i="1"/>
  <c r="K9" i="3"/>
  <c r="K8" i="3"/>
  <c r="K7" i="3"/>
  <c r="K6" i="3"/>
  <c r="K5" i="3"/>
  <c r="K4" i="3"/>
  <c r="J9" i="3"/>
  <c r="J8" i="3"/>
  <c r="J7" i="3"/>
  <c r="J6" i="3"/>
  <c r="J5" i="3"/>
  <c r="J4" i="3"/>
  <c r="I9" i="3"/>
  <c r="I8" i="3"/>
  <c r="I7" i="3"/>
  <c r="I6" i="3"/>
  <c r="I5" i="3"/>
  <c r="I4" i="3"/>
  <c r="H9" i="3"/>
  <c r="H8" i="3"/>
  <c r="H7" i="3"/>
  <c r="H6" i="3"/>
  <c r="H5" i="3"/>
  <c r="H4" i="3"/>
  <c r="F5" i="3"/>
  <c r="F6" i="3"/>
  <c r="F7" i="3"/>
  <c r="F8" i="3"/>
  <c r="F9" i="3"/>
  <c r="F4" i="3"/>
  <c r="C9" i="3"/>
  <c r="B9" i="3"/>
  <c r="C8" i="3"/>
  <c r="B8" i="3"/>
  <c r="C7" i="3"/>
  <c r="B7" i="3"/>
  <c r="C6" i="3"/>
  <c r="B6" i="3"/>
  <c r="C5" i="3"/>
  <c r="B5" i="3"/>
  <c r="C4" i="3"/>
  <c r="B4" i="3"/>
  <c r="N31" i="2" l="1"/>
  <c r="L31" i="2"/>
  <c r="I11" i="2"/>
  <c r="H11" i="2"/>
  <c r="N7" i="1"/>
  <c r="N26" i="1"/>
  <c r="H26" i="1"/>
  <c r="N16" i="1"/>
  <c r="R6" i="1"/>
  <c r="N6" i="1"/>
  <c r="Q11" i="1"/>
  <c r="O11" i="1"/>
  <c r="N30" i="1"/>
  <c r="Q20" i="1"/>
  <c r="N20" i="1"/>
  <c r="R29" i="1"/>
  <c r="I29" i="1"/>
  <c r="I19" i="1"/>
  <c r="E9" i="1"/>
  <c r="R28" i="1"/>
  <c r="O28" i="1"/>
  <c r="N28" i="1"/>
  <c r="R18" i="1"/>
  <c r="O18" i="1"/>
  <c r="I18" i="1"/>
  <c r="R8" i="1"/>
  <c r="Q8" i="1"/>
  <c r="O8" i="1"/>
  <c r="L8" i="1"/>
  <c r="I8" i="1"/>
  <c r="H8" i="1"/>
  <c r="F8" i="1"/>
  <c r="Q21" i="1"/>
  <c r="N21" i="1"/>
  <c r="R25" i="1"/>
  <c r="O25" i="1"/>
  <c r="R15" i="1"/>
  <c r="L15" i="1"/>
  <c r="I15" i="1"/>
  <c r="R5" i="1"/>
  <c r="L5" i="1"/>
  <c r="F5" i="1"/>
  <c r="R24" i="1"/>
  <c r="R14" i="1"/>
  <c r="I4" i="1"/>
  <c r="R13" i="1"/>
  <c r="O13" i="1"/>
  <c r="O3" i="1"/>
  <c r="N30" i="2"/>
  <c r="H10" i="2"/>
  <c r="O10" i="2"/>
  <c r="I3" i="2"/>
  <c r="O10" i="1"/>
  <c r="F10" i="1"/>
  <c r="N31" i="1"/>
  <c r="K21" i="1"/>
  <c r="H11" i="1"/>
  <c r="E10" i="1"/>
  <c r="H10" i="1"/>
  <c r="Q3" i="2" l="1"/>
  <c r="N29" i="1"/>
  <c r="K15" i="1"/>
  <c r="H15" i="1"/>
  <c r="N5" i="1"/>
  <c r="Q24" i="1"/>
  <c r="K24" i="1"/>
  <c r="E24" i="1"/>
  <c r="E4" i="1"/>
  <c r="N23" i="1"/>
  <c r="K23" i="1"/>
  <c r="Q13" i="1"/>
  <c r="N13" i="1"/>
  <c r="N3" i="1"/>
</calcChain>
</file>

<file path=xl/sharedStrings.xml><?xml version="1.0" encoding="utf-8"?>
<sst xmlns="http://schemas.openxmlformats.org/spreadsheetml/2006/main" count="78" uniqueCount="21">
  <si>
    <t>Tasks</t>
  </si>
  <si>
    <t>Code Smells Detection</t>
  </si>
  <si>
    <t>Time</t>
  </si>
  <si>
    <t># Detected</t>
  </si>
  <si>
    <t>Refactoring I</t>
  </si>
  <si>
    <t>Refactoring II</t>
  </si>
  <si>
    <t>Refactoring III</t>
  </si>
  <si>
    <t>Refactoring IV</t>
  </si>
  <si>
    <t>Subjects</t>
  </si>
  <si>
    <t>#Valid-Smells</t>
  </si>
  <si>
    <t>Recall</t>
  </si>
  <si>
    <t>Precision</t>
  </si>
  <si>
    <t>Code Smell Detection</t>
  </si>
  <si>
    <t>Inc</t>
  </si>
  <si>
    <t>Corr</t>
  </si>
  <si>
    <t>Miss</t>
  </si>
  <si>
    <t>Prec</t>
  </si>
  <si>
    <t>Rec</t>
  </si>
  <si>
    <t>M</t>
  </si>
  <si>
    <t>A</t>
  </si>
  <si>
    <t>Enhancment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</si>
</sst>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20" xfId="0" applyBorder="1"/>
    <xf numFmtId="0" fontId="0" fillId="0" borderId="19" xfId="0" applyBorder="1"/>
    <xf numFmtId="0" fontId="0" fillId="0" borderId="21" xfId="0" applyBorder="1"/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3" xfId="0" applyFont="1" applyBorder="1"/>
    <xf numFmtId="10" fontId="0" fillId="0" borderId="19" xfId="0" applyNumberFormat="1" applyBorder="1"/>
    <xf numFmtId="10" fontId="0" fillId="0" borderId="2" xfId="0" applyNumberFormat="1" applyBorder="1"/>
    <xf numFmtId="10" fontId="0" fillId="0" borderId="5" xfId="0" applyNumberFormat="1" applyBorder="1"/>
    <xf numFmtId="10" fontId="0" fillId="0" borderId="8" xfId="0" applyNumberFormat="1" applyBorder="1"/>
    <xf numFmtId="10" fontId="0" fillId="0" borderId="21" xfId="0" applyNumberFormat="1" applyBorder="1"/>
    <xf numFmtId="10" fontId="0" fillId="0" borderId="20" xfId="0" applyNumberFormat="1" applyBorder="1"/>
    <xf numFmtId="10" fontId="0" fillId="0" borderId="10" xfId="0" applyNumberFormat="1" applyBorder="1"/>
    <xf numFmtId="10" fontId="0" fillId="0" borderId="12" xfId="0" applyNumberFormat="1" applyBorder="1"/>
    <xf numFmtId="10" fontId="0" fillId="0" borderId="11" xfId="0" applyNumberFormat="1" applyBorder="1"/>
    <xf numFmtId="0" fontId="0" fillId="0" borderId="17" xfId="0" applyBorder="1" applyAlignment="1">
      <alignment horizontal="center" vertical="center"/>
    </xf>
    <xf numFmtId="10" fontId="0" fillId="0" borderId="16" xfId="0" applyNumberFormat="1" applyBorder="1"/>
    <xf numFmtId="10" fontId="0" fillId="0" borderId="18" xfId="0" applyNumberFormat="1" applyBorder="1"/>
    <xf numFmtId="10" fontId="0" fillId="0" borderId="17" xfId="0" applyNumberFormat="1" applyBorder="1"/>
    <xf numFmtId="0" fontId="0" fillId="0" borderId="23" xfId="0" applyBorder="1" applyAlignment="1">
      <alignment horizontal="center" vertical="center"/>
    </xf>
    <xf numFmtId="10" fontId="0" fillId="0" borderId="22" xfId="0" applyNumberFormat="1" applyBorder="1"/>
    <xf numFmtId="10" fontId="0" fillId="0" borderId="24" xfId="0" applyNumberFormat="1" applyBorder="1"/>
    <xf numFmtId="10" fontId="0" fillId="0" borderId="23" xfId="0" applyNumberFormat="1" applyBorder="1"/>
    <xf numFmtId="0" fontId="0" fillId="0" borderId="16" xfId="0" applyFill="1" applyBorder="1" applyAlignment="1">
      <alignment horizontal="center"/>
    </xf>
    <xf numFmtId="0" fontId="0" fillId="0" borderId="19" xfId="0" applyFill="1" applyBorder="1"/>
    <xf numFmtId="0" fontId="0" fillId="0" borderId="10" xfId="0" applyFill="1" applyBorder="1"/>
    <xf numFmtId="10" fontId="0" fillId="0" borderId="2" xfId="0" applyNumberFormat="1" applyFill="1" applyBorder="1"/>
    <xf numFmtId="10" fontId="0" fillId="0" borderId="16" xfId="0" applyNumberFormat="1" applyFill="1" applyBorder="1"/>
    <xf numFmtId="0" fontId="0" fillId="0" borderId="13" xfId="0" applyFill="1" applyBorder="1"/>
    <xf numFmtId="10" fontId="0" fillId="0" borderId="19" xfId="0" applyNumberFormat="1" applyFill="1" applyBorder="1"/>
    <xf numFmtId="10" fontId="0" fillId="0" borderId="22" xfId="0" applyNumberFormat="1" applyFill="1" applyBorder="1"/>
    <xf numFmtId="10" fontId="0" fillId="0" borderId="10" xfId="0" applyNumberFormat="1" applyFill="1" applyBorder="1"/>
    <xf numFmtId="0" fontId="0" fillId="0" borderId="3" xfId="0" applyFill="1" applyBorder="1"/>
    <xf numFmtId="0" fontId="0" fillId="0" borderId="0" xfId="0" applyFill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12" xfId="0" applyFill="1" applyBorder="1"/>
    <xf numFmtId="10" fontId="0" fillId="0" borderId="5" xfId="0" applyNumberFormat="1" applyFill="1" applyBorder="1"/>
    <xf numFmtId="10" fontId="0" fillId="0" borderId="18" xfId="0" applyNumberFormat="1" applyFill="1" applyBorder="1"/>
    <xf numFmtId="0" fontId="0" fillId="0" borderId="15" xfId="0" applyFill="1" applyBorder="1"/>
    <xf numFmtId="10" fontId="0" fillId="0" borderId="21" xfId="0" applyNumberFormat="1" applyFill="1" applyBorder="1"/>
    <xf numFmtId="10" fontId="0" fillId="0" borderId="24" xfId="0" applyNumberFormat="1" applyFill="1" applyBorder="1"/>
    <xf numFmtId="10" fontId="0" fillId="0" borderId="12" xfId="0" applyNumberFormat="1" applyFill="1" applyBorder="1"/>
    <xf numFmtId="0" fontId="0" fillId="0" borderId="6" xfId="0" applyFill="1" applyBorder="1"/>
    <xf numFmtId="0" fontId="0" fillId="0" borderId="5" xfId="0" applyBorder="1"/>
    <xf numFmtId="10" fontId="0" fillId="0" borderId="0" xfId="0" applyNumberFormat="1"/>
    <xf numFmtId="10" fontId="0" fillId="0" borderId="0" xfId="0" applyNumberFormat="1" applyFill="1"/>
    <xf numFmtId="10" fontId="0" fillId="0" borderId="25" xfId="0" applyNumberFormat="1" applyBorder="1"/>
    <xf numFmtId="1" fontId="0" fillId="0" borderId="5" xfId="0" applyNumberFormat="1" applyBorder="1"/>
    <xf numFmtId="9" fontId="0" fillId="0" borderId="5" xfId="0" applyNumberFormat="1" applyBorder="1"/>
    <xf numFmtId="9" fontId="0" fillId="0" borderId="12" xfId="0" applyNumberFormat="1" applyBorder="1"/>
    <xf numFmtId="0" fontId="3" fillId="0" borderId="27" xfId="0" applyFont="1" applyBorder="1" applyAlignment="1">
      <alignment horizontal="center"/>
    </xf>
    <xf numFmtId="0" fontId="0" fillId="0" borderId="6" xfId="0" applyNumberFormat="1" applyBorder="1"/>
    <xf numFmtId="0" fontId="3" fillId="0" borderId="28" xfId="0" applyFont="1" applyBorder="1" applyAlignment="1">
      <alignment horizontal="center"/>
    </xf>
    <xf numFmtId="0" fontId="0" fillId="0" borderId="8" xfId="0" applyBorder="1"/>
    <xf numFmtId="9" fontId="0" fillId="0" borderId="8" xfId="0" applyNumberFormat="1" applyBorder="1"/>
    <xf numFmtId="9" fontId="0" fillId="0" borderId="11" xfId="0" applyNumberFormat="1" applyBorder="1"/>
    <xf numFmtId="0" fontId="3" fillId="0" borderId="29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9" fontId="0" fillId="0" borderId="31" xfId="0" applyNumberFormat="1" applyBorder="1"/>
    <xf numFmtId="0" fontId="0" fillId="0" borderId="32" xfId="0" applyBorder="1"/>
    <xf numFmtId="9" fontId="0" fillId="0" borderId="33" xfId="0" applyNumberFormat="1" applyBorder="1"/>
    <xf numFmtId="0" fontId="0" fillId="0" borderId="34" xfId="0" applyBorder="1"/>
    <xf numFmtId="0" fontId="3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Q30" sqref="Q30"/>
    </sheetView>
  </sheetViews>
  <sheetFormatPr defaultRowHeight="15" x14ac:dyDescent="0.25"/>
  <cols>
    <col min="1" max="1" width="11.140625" bestFit="1" customWidth="1"/>
    <col min="3" max="3" width="10.5703125" bestFit="1" customWidth="1"/>
    <col min="4" max="4" width="13.28515625" bestFit="1" customWidth="1"/>
    <col min="5" max="5" width="8.7109375" bestFit="1" customWidth="1"/>
    <col min="6" max="6" width="9.140625" bestFit="1" customWidth="1"/>
    <col min="7" max="7" width="5.42578125" bestFit="1" customWidth="1"/>
    <col min="8" max="8" width="8.7109375" bestFit="1" customWidth="1"/>
    <col min="9" max="9" width="8.7109375" customWidth="1"/>
    <col min="10" max="10" width="5.42578125" bestFit="1" customWidth="1"/>
    <col min="11" max="11" width="9.140625" bestFit="1" customWidth="1"/>
    <col min="12" max="12" width="8.7109375" customWidth="1"/>
    <col min="13" max="13" width="5.42578125" bestFit="1" customWidth="1"/>
    <col min="14" max="14" width="9.140625" bestFit="1" customWidth="1"/>
    <col min="15" max="15" width="9.140625" customWidth="1"/>
    <col min="16" max="16" width="5.42578125" bestFit="1" customWidth="1"/>
    <col min="17" max="17" width="8.7109375" bestFit="1" customWidth="1"/>
    <col min="18" max="18" width="8.7109375" customWidth="1"/>
    <col min="19" max="19" width="5.42578125" bestFit="1" customWidth="1"/>
  </cols>
  <sheetData>
    <row r="1" spans="1:21" ht="15.75" thickTop="1" x14ac:dyDescent="0.25">
      <c r="A1" s="91" t="s">
        <v>0</v>
      </c>
      <c r="B1" s="93" t="s">
        <v>8</v>
      </c>
      <c r="C1" s="95" t="s">
        <v>1</v>
      </c>
      <c r="D1" s="85"/>
      <c r="E1" s="96"/>
      <c r="F1" s="97"/>
      <c r="G1" s="98"/>
      <c r="H1" s="95" t="s">
        <v>4</v>
      </c>
      <c r="I1" s="86"/>
      <c r="J1" s="98"/>
      <c r="K1" s="95" t="s">
        <v>5</v>
      </c>
      <c r="L1" s="86"/>
      <c r="M1" s="98"/>
      <c r="N1" s="95" t="s">
        <v>6</v>
      </c>
      <c r="O1" s="86"/>
      <c r="P1" s="98"/>
      <c r="Q1" s="85" t="s">
        <v>7</v>
      </c>
      <c r="R1" s="86"/>
      <c r="S1" s="87"/>
    </row>
    <row r="2" spans="1:21" ht="15.75" thickBot="1" x14ac:dyDescent="0.3">
      <c r="A2" s="92"/>
      <c r="B2" s="94"/>
      <c r="C2" s="13" t="s">
        <v>3</v>
      </c>
      <c r="D2" s="16" t="s">
        <v>9</v>
      </c>
      <c r="E2" s="14" t="s">
        <v>10</v>
      </c>
      <c r="F2" s="31" t="s">
        <v>11</v>
      </c>
      <c r="G2" s="15" t="s">
        <v>2</v>
      </c>
      <c r="H2" s="13" t="s">
        <v>10</v>
      </c>
      <c r="I2" s="35" t="s">
        <v>11</v>
      </c>
      <c r="J2" s="15" t="s">
        <v>2</v>
      </c>
      <c r="K2" s="13" t="s">
        <v>10</v>
      </c>
      <c r="L2" s="35" t="s">
        <v>11</v>
      </c>
      <c r="M2" s="15" t="s">
        <v>2</v>
      </c>
      <c r="N2" s="13" t="s">
        <v>10</v>
      </c>
      <c r="O2" s="35" t="s">
        <v>11</v>
      </c>
      <c r="P2" s="15" t="s">
        <v>2</v>
      </c>
      <c r="Q2" s="16" t="s">
        <v>10</v>
      </c>
      <c r="R2" s="35" t="s">
        <v>11</v>
      </c>
      <c r="S2" s="17" t="s">
        <v>2</v>
      </c>
    </row>
    <row r="3" spans="1:21" ht="15.75" thickTop="1" x14ac:dyDescent="0.25">
      <c r="A3" s="88">
        <v>1</v>
      </c>
      <c r="B3" s="18">
        <v>1</v>
      </c>
      <c r="C3" s="11">
        <v>4</v>
      </c>
      <c r="D3" s="5">
        <v>2</v>
      </c>
      <c r="E3" s="23">
        <v>0.5</v>
      </c>
      <c r="F3" s="32">
        <v>1</v>
      </c>
      <c r="G3" s="21">
        <v>21</v>
      </c>
      <c r="H3" s="22">
        <v>1</v>
      </c>
      <c r="I3" s="36">
        <v>1</v>
      </c>
      <c r="J3" s="8">
        <v>4</v>
      </c>
      <c r="K3" s="22">
        <v>1</v>
      </c>
      <c r="L3" s="36">
        <v>1</v>
      </c>
      <c r="M3" s="8">
        <v>3</v>
      </c>
      <c r="N3" s="22">
        <f>4/6</f>
        <v>0.66666666666666663</v>
      </c>
      <c r="O3" s="36">
        <f>3/4</f>
        <v>0.75</v>
      </c>
      <c r="P3" s="8">
        <v>3</v>
      </c>
      <c r="Q3" s="28">
        <v>1</v>
      </c>
      <c r="R3" s="36">
        <v>1</v>
      </c>
      <c r="S3" s="1">
        <v>4</v>
      </c>
      <c r="U3" s="61"/>
    </row>
    <row r="4" spans="1:21" s="49" customFormat="1" x14ac:dyDescent="0.25">
      <c r="A4" s="89"/>
      <c r="B4" s="50">
        <v>2</v>
      </c>
      <c r="C4" s="51">
        <v>5</v>
      </c>
      <c r="D4" s="52">
        <v>2</v>
      </c>
      <c r="E4" s="53">
        <f>2/5</f>
        <v>0.4</v>
      </c>
      <c r="F4" s="54">
        <v>1</v>
      </c>
      <c r="G4" s="55">
        <v>15</v>
      </c>
      <c r="H4" s="56">
        <v>0.5</v>
      </c>
      <c r="I4" s="57">
        <f>2/5</f>
        <v>0.4</v>
      </c>
      <c r="J4" s="55">
        <v>2</v>
      </c>
      <c r="K4" s="56">
        <v>1</v>
      </c>
      <c r="L4" s="57">
        <v>1</v>
      </c>
      <c r="M4" s="55">
        <v>1</v>
      </c>
      <c r="N4" s="56">
        <v>1</v>
      </c>
      <c r="O4" s="57">
        <v>1</v>
      </c>
      <c r="P4" s="55">
        <v>1</v>
      </c>
      <c r="Q4" s="58">
        <v>1</v>
      </c>
      <c r="R4" s="57">
        <v>1</v>
      </c>
      <c r="S4" s="59">
        <v>1</v>
      </c>
      <c r="T4"/>
      <c r="U4" s="62"/>
    </row>
    <row r="5" spans="1:21" s="49" customFormat="1" x14ac:dyDescent="0.25">
      <c r="A5" s="89"/>
      <c r="B5" s="50">
        <v>3</v>
      </c>
      <c r="C5" s="51">
        <v>4</v>
      </c>
      <c r="D5" s="52">
        <v>4</v>
      </c>
      <c r="E5" s="53">
        <v>0.78125</v>
      </c>
      <c r="F5" s="54">
        <f>2/3</f>
        <v>0.66666666666666663</v>
      </c>
      <c r="G5" s="55">
        <v>15</v>
      </c>
      <c r="H5" s="56">
        <v>1</v>
      </c>
      <c r="I5" s="57">
        <v>1</v>
      </c>
      <c r="J5" s="55">
        <v>2</v>
      </c>
      <c r="K5" s="56">
        <v>1</v>
      </c>
      <c r="L5" s="57">
        <f>1/3</f>
        <v>0.33333333333333331</v>
      </c>
      <c r="M5" s="55">
        <v>2</v>
      </c>
      <c r="N5" s="56">
        <f>6/8</f>
        <v>0.75</v>
      </c>
      <c r="O5" s="57">
        <v>1</v>
      </c>
      <c r="P5" s="55">
        <v>2</v>
      </c>
      <c r="Q5" s="58">
        <v>1</v>
      </c>
      <c r="R5" s="57">
        <f>6/7</f>
        <v>0.8571428571428571</v>
      </c>
      <c r="S5" s="59">
        <v>2</v>
      </c>
      <c r="T5"/>
      <c r="U5" s="62"/>
    </row>
    <row r="6" spans="1:21" s="49" customFormat="1" x14ac:dyDescent="0.25">
      <c r="A6" s="89"/>
      <c r="B6" s="50">
        <v>4</v>
      </c>
      <c r="C6" s="51">
        <v>3</v>
      </c>
      <c r="D6" s="52">
        <v>3</v>
      </c>
      <c r="E6" s="53">
        <v>1</v>
      </c>
      <c r="F6" s="54">
        <v>1</v>
      </c>
      <c r="G6" s="55">
        <v>19</v>
      </c>
      <c r="H6" s="56">
        <v>0</v>
      </c>
      <c r="I6" s="57">
        <v>0</v>
      </c>
      <c r="J6" s="55">
        <v>4</v>
      </c>
      <c r="K6" s="56">
        <v>1</v>
      </c>
      <c r="L6" s="57">
        <v>1</v>
      </c>
      <c r="M6" s="55">
        <v>2</v>
      </c>
      <c r="N6" s="56">
        <f>1/6</f>
        <v>0.16666666666666666</v>
      </c>
      <c r="O6" s="57">
        <v>1</v>
      </c>
      <c r="P6" s="55">
        <v>2</v>
      </c>
      <c r="Q6" s="58">
        <f>1/6</f>
        <v>0.16666666666666666</v>
      </c>
      <c r="R6" s="57">
        <f>3/4</f>
        <v>0.75</v>
      </c>
      <c r="S6" s="59">
        <v>2</v>
      </c>
      <c r="T6"/>
      <c r="U6" s="62"/>
    </row>
    <row r="7" spans="1:21" s="49" customFormat="1" ht="15.75" thickBot="1" x14ac:dyDescent="0.3">
      <c r="A7" s="89"/>
      <c r="B7" s="50">
        <v>5</v>
      </c>
      <c r="C7" s="51">
        <v>2</v>
      </c>
      <c r="D7" s="52">
        <v>2</v>
      </c>
      <c r="E7" s="53">
        <v>1</v>
      </c>
      <c r="F7" s="54">
        <v>1</v>
      </c>
      <c r="G7" s="55">
        <v>15</v>
      </c>
      <c r="H7" s="56">
        <v>1</v>
      </c>
      <c r="I7" s="57">
        <v>1</v>
      </c>
      <c r="J7" s="55">
        <v>4</v>
      </c>
      <c r="K7" s="56">
        <v>1</v>
      </c>
      <c r="L7" s="57">
        <v>1</v>
      </c>
      <c r="M7" s="55">
        <v>1</v>
      </c>
      <c r="N7" s="56">
        <f>1/6</f>
        <v>0.16666666666666666</v>
      </c>
      <c r="O7" s="57">
        <v>1</v>
      </c>
      <c r="P7" s="55">
        <v>2</v>
      </c>
      <c r="Q7" s="58">
        <v>0.5</v>
      </c>
      <c r="R7" s="57">
        <v>1</v>
      </c>
      <c r="S7" s="59">
        <v>2</v>
      </c>
      <c r="T7"/>
      <c r="U7" s="62"/>
    </row>
    <row r="8" spans="1:21" s="49" customFormat="1" ht="15.75" thickTop="1" x14ac:dyDescent="0.25">
      <c r="A8" s="88">
        <v>2</v>
      </c>
      <c r="B8" s="39">
        <v>1</v>
      </c>
      <c r="C8" s="40">
        <v>6</v>
      </c>
      <c r="D8" s="41">
        <v>3</v>
      </c>
      <c r="E8" s="42">
        <v>0.35416666666666602</v>
      </c>
      <c r="F8" s="43">
        <f>4/10</f>
        <v>0.4</v>
      </c>
      <c r="G8" s="44">
        <v>18</v>
      </c>
      <c r="H8" s="45">
        <f>1/5</f>
        <v>0.2</v>
      </c>
      <c r="I8" s="46">
        <f>1/6</f>
        <v>0.16666666666666666</v>
      </c>
      <c r="J8" s="44">
        <v>4</v>
      </c>
      <c r="K8" s="45">
        <v>1</v>
      </c>
      <c r="L8" s="46">
        <f>1/4</f>
        <v>0.25</v>
      </c>
      <c r="M8" s="44">
        <v>2</v>
      </c>
      <c r="N8" s="45">
        <v>0.5</v>
      </c>
      <c r="O8" s="46">
        <f>3/10</f>
        <v>0.3</v>
      </c>
      <c r="P8" s="44">
        <v>2</v>
      </c>
      <c r="Q8" s="47">
        <f>7/8</f>
        <v>0.875</v>
      </c>
      <c r="R8" s="46">
        <f>7/12</f>
        <v>0.58333333333333337</v>
      </c>
      <c r="S8" s="48">
        <v>2</v>
      </c>
      <c r="T8"/>
    </row>
    <row r="9" spans="1:21" s="49" customFormat="1" x14ac:dyDescent="0.25">
      <c r="A9" s="89"/>
      <c r="B9" s="50">
        <v>2</v>
      </c>
      <c r="C9" s="51">
        <v>1</v>
      </c>
      <c r="D9" s="52">
        <v>1</v>
      </c>
      <c r="E9" s="53">
        <f>4/7</f>
        <v>0.5714285714285714</v>
      </c>
      <c r="F9" s="54">
        <v>1</v>
      </c>
      <c r="G9" s="55">
        <v>15</v>
      </c>
      <c r="H9" s="56">
        <v>1</v>
      </c>
      <c r="I9" s="57">
        <v>1</v>
      </c>
      <c r="J9" s="55">
        <v>4</v>
      </c>
      <c r="K9" s="56">
        <v>1</v>
      </c>
      <c r="L9" s="57">
        <v>1</v>
      </c>
      <c r="M9" s="55">
        <v>2</v>
      </c>
      <c r="N9" s="56">
        <v>1</v>
      </c>
      <c r="O9" s="57">
        <v>1</v>
      </c>
      <c r="P9" s="55">
        <v>2</v>
      </c>
      <c r="Q9" s="58">
        <v>1</v>
      </c>
      <c r="R9" s="57">
        <v>1</v>
      </c>
      <c r="S9" s="59">
        <v>2</v>
      </c>
      <c r="T9"/>
    </row>
    <row r="10" spans="1:21" s="49" customFormat="1" x14ac:dyDescent="0.25">
      <c r="A10" s="89"/>
      <c r="B10" s="50">
        <v>3</v>
      </c>
      <c r="C10" s="51">
        <v>3</v>
      </c>
      <c r="D10" s="52">
        <v>2</v>
      </c>
      <c r="E10" s="53">
        <f>2/3</f>
        <v>0.66666666666666663</v>
      </c>
      <c r="F10" s="54">
        <f>2/3</f>
        <v>0.66666666666666663</v>
      </c>
      <c r="G10" s="55">
        <v>18</v>
      </c>
      <c r="H10" s="56">
        <f>2/5</f>
        <v>0.4</v>
      </c>
      <c r="I10" s="57">
        <v>1</v>
      </c>
      <c r="J10" s="55">
        <v>6</v>
      </c>
      <c r="K10" s="56">
        <v>0</v>
      </c>
      <c r="L10" s="57">
        <v>0</v>
      </c>
      <c r="M10" s="55">
        <v>2</v>
      </c>
      <c r="N10" s="56">
        <v>0.5</v>
      </c>
      <c r="O10" s="57">
        <f>3/4</f>
        <v>0.75</v>
      </c>
      <c r="P10" s="55">
        <v>2</v>
      </c>
      <c r="Q10" s="58">
        <v>0.375</v>
      </c>
      <c r="R10" s="57">
        <v>1</v>
      </c>
      <c r="S10" s="59">
        <v>2</v>
      </c>
      <c r="T10"/>
    </row>
    <row r="11" spans="1:21" x14ac:dyDescent="0.25">
      <c r="A11" s="89"/>
      <c r="B11" s="19">
        <v>4</v>
      </c>
      <c r="C11" s="12">
        <v>2</v>
      </c>
      <c r="D11" s="6">
        <v>2</v>
      </c>
      <c r="E11" s="24">
        <v>1</v>
      </c>
      <c r="F11" s="33">
        <v>1</v>
      </c>
      <c r="G11" s="9">
        <v>18</v>
      </c>
      <c r="H11" s="26">
        <f>9/10</f>
        <v>0.9</v>
      </c>
      <c r="I11" s="37">
        <v>1</v>
      </c>
      <c r="J11" s="9">
        <v>4</v>
      </c>
      <c r="K11" s="26">
        <v>0.5</v>
      </c>
      <c r="L11" s="37">
        <v>1</v>
      </c>
      <c r="M11" s="9">
        <v>2</v>
      </c>
      <c r="N11" s="26">
        <v>1</v>
      </c>
      <c r="O11" s="37">
        <f>2/6</f>
        <v>0.33333333333333331</v>
      </c>
      <c r="P11" s="9">
        <v>2</v>
      </c>
      <c r="Q11" s="29">
        <f>5/8</f>
        <v>0.625</v>
      </c>
      <c r="R11" s="37">
        <v>1</v>
      </c>
      <c r="S11" s="2">
        <v>2</v>
      </c>
    </row>
    <row r="12" spans="1:21" ht="15.75" thickBot="1" x14ac:dyDescent="0.3">
      <c r="A12" s="89"/>
      <c r="B12" s="19">
        <v>5</v>
      </c>
      <c r="C12" s="12"/>
      <c r="D12" s="6"/>
      <c r="E12" s="24"/>
      <c r="F12" s="33"/>
      <c r="G12" s="9"/>
      <c r="H12" s="26"/>
      <c r="I12" s="37"/>
      <c r="J12" s="9"/>
      <c r="K12" s="63"/>
      <c r="L12" s="37"/>
      <c r="M12" s="9"/>
      <c r="N12" s="26"/>
      <c r="O12" s="37"/>
      <c r="P12" s="9"/>
      <c r="Q12" s="29"/>
      <c r="R12" s="37"/>
      <c r="S12" s="2"/>
    </row>
    <row r="13" spans="1:21" s="49" customFormat="1" ht="15.75" thickTop="1" x14ac:dyDescent="0.25">
      <c r="A13" s="88">
        <v>3</v>
      </c>
      <c r="B13" s="39">
        <v>1</v>
      </c>
      <c r="C13" s="40">
        <v>3</v>
      </c>
      <c r="D13" s="41">
        <v>2</v>
      </c>
      <c r="E13" s="42">
        <v>0.66666666666666663</v>
      </c>
      <c r="F13" s="43">
        <v>1</v>
      </c>
      <c r="G13" s="44">
        <v>11</v>
      </c>
      <c r="H13" s="45">
        <v>1</v>
      </c>
      <c r="I13" s="46">
        <v>1</v>
      </c>
      <c r="J13" s="44">
        <v>2</v>
      </c>
      <c r="K13" s="45">
        <v>0.5</v>
      </c>
      <c r="L13" s="46">
        <v>1</v>
      </c>
      <c r="M13" s="44">
        <v>2</v>
      </c>
      <c r="N13" s="45">
        <f>3/4</f>
        <v>0.75</v>
      </c>
      <c r="O13" s="46">
        <f>9/12</f>
        <v>0.75</v>
      </c>
      <c r="P13" s="44">
        <v>2</v>
      </c>
      <c r="Q13" s="47">
        <f>3/4</f>
        <v>0.75</v>
      </c>
      <c r="R13" s="46">
        <f>2/4</f>
        <v>0.5</v>
      </c>
      <c r="S13" s="48">
        <v>2</v>
      </c>
      <c r="T13"/>
    </row>
    <row r="14" spans="1:21" s="49" customFormat="1" x14ac:dyDescent="0.25">
      <c r="A14" s="89"/>
      <c r="B14" s="50">
        <v>2</v>
      </c>
      <c r="C14" s="51">
        <v>6</v>
      </c>
      <c r="D14" s="52">
        <v>3</v>
      </c>
      <c r="E14" s="53">
        <v>0.5</v>
      </c>
      <c r="F14" s="54">
        <v>1</v>
      </c>
      <c r="G14" s="55">
        <v>9</v>
      </c>
      <c r="H14" s="56">
        <v>0</v>
      </c>
      <c r="I14" s="56">
        <v>0</v>
      </c>
      <c r="J14" s="55">
        <v>2</v>
      </c>
      <c r="K14" s="56">
        <v>0.5</v>
      </c>
      <c r="L14" s="57">
        <v>1</v>
      </c>
      <c r="M14" s="55">
        <v>1</v>
      </c>
      <c r="N14" s="56">
        <f>1/9</f>
        <v>0.1111111111111111</v>
      </c>
      <c r="O14" s="57">
        <v>1</v>
      </c>
      <c r="P14" s="55">
        <v>3</v>
      </c>
      <c r="Q14" s="58">
        <v>0.5</v>
      </c>
      <c r="R14" s="57">
        <f>2/4</f>
        <v>0.5</v>
      </c>
      <c r="S14" s="59">
        <v>1</v>
      </c>
      <c r="T14"/>
    </row>
    <row r="15" spans="1:21" s="49" customFormat="1" x14ac:dyDescent="0.25">
      <c r="A15" s="89"/>
      <c r="B15" s="50">
        <v>3</v>
      </c>
      <c r="C15" s="51">
        <v>4</v>
      </c>
      <c r="D15" s="52">
        <v>2</v>
      </c>
      <c r="E15" s="53">
        <v>0.5</v>
      </c>
      <c r="F15" s="54">
        <v>1</v>
      </c>
      <c r="G15" s="55">
        <v>15</v>
      </c>
      <c r="H15" s="56">
        <f>2/5</f>
        <v>0.4</v>
      </c>
      <c r="I15" s="57">
        <f>3/5</f>
        <v>0.6</v>
      </c>
      <c r="J15" s="55">
        <v>4</v>
      </c>
      <c r="K15" s="56">
        <f>2/3</f>
        <v>0.66666666666666663</v>
      </c>
      <c r="L15" s="57">
        <f>2/3</f>
        <v>0.66666666666666663</v>
      </c>
      <c r="M15" s="55">
        <v>2</v>
      </c>
      <c r="N15" s="56">
        <v>0</v>
      </c>
      <c r="O15" s="57">
        <v>0</v>
      </c>
      <c r="P15" s="55">
        <v>2</v>
      </c>
      <c r="Q15" s="58">
        <v>0.5</v>
      </c>
      <c r="R15" s="57">
        <f>1/5</f>
        <v>0.2</v>
      </c>
      <c r="S15" s="59">
        <v>2</v>
      </c>
      <c r="T15"/>
    </row>
    <row r="16" spans="1:21" s="49" customFormat="1" x14ac:dyDescent="0.25">
      <c r="A16" s="89"/>
      <c r="B16" s="50">
        <v>4</v>
      </c>
      <c r="C16" s="51">
        <v>4</v>
      </c>
      <c r="D16" s="52">
        <v>4</v>
      </c>
      <c r="E16" s="53">
        <v>0.875</v>
      </c>
      <c r="F16" s="54">
        <v>1</v>
      </c>
      <c r="G16" s="55">
        <v>12</v>
      </c>
      <c r="H16" s="56">
        <v>0</v>
      </c>
      <c r="I16" s="57">
        <v>0</v>
      </c>
      <c r="J16" s="55">
        <v>4</v>
      </c>
      <c r="K16" s="56">
        <v>0</v>
      </c>
      <c r="L16" s="57">
        <v>0</v>
      </c>
      <c r="M16" s="55">
        <v>2</v>
      </c>
      <c r="N16" s="56">
        <f>1/9</f>
        <v>0.1111111111111111</v>
      </c>
      <c r="O16" s="57">
        <v>1</v>
      </c>
      <c r="P16" s="55">
        <v>2</v>
      </c>
      <c r="Q16" s="58">
        <v>0.5</v>
      </c>
      <c r="R16" s="57">
        <v>1</v>
      </c>
      <c r="S16" s="59">
        <v>2</v>
      </c>
      <c r="T16"/>
    </row>
    <row r="17" spans="1:20" s="49" customFormat="1" ht="15.75" thickBot="1" x14ac:dyDescent="0.3">
      <c r="A17" s="89"/>
      <c r="B17" s="50">
        <v>5</v>
      </c>
      <c r="C17" s="51">
        <v>2</v>
      </c>
      <c r="D17" s="52">
        <v>2</v>
      </c>
      <c r="E17" s="53">
        <v>1</v>
      </c>
      <c r="F17" s="54">
        <v>1</v>
      </c>
      <c r="G17" s="55">
        <v>15</v>
      </c>
      <c r="H17" s="56">
        <v>1</v>
      </c>
      <c r="I17" s="57">
        <v>1</v>
      </c>
      <c r="J17" s="55">
        <v>4</v>
      </c>
      <c r="K17" s="56">
        <v>1</v>
      </c>
      <c r="L17" s="57">
        <v>1</v>
      </c>
      <c r="M17" s="55">
        <v>2</v>
      </c>
      <c r="N17" s="56">
        <v>1</v>
      </c>
      <c r="O17" s="57">
        <v>1</v>
      </c>
      <c r="P17" s="55">
        <v>2</v>
      </c>
      <c r="Q17" s="58">
        <v>1</v>
      </c>
      <c r="R17" s="57">
        <v>1</v>
      </c>
      <c r="S17" s="59">
        <v>2</v>
      </c>
      <c r="T17"/>
    </row>
    <row r="18" spans="1:20" s="49" customFormat="1" ht="15.75" thickTop="1" x14ac:dyDescent="0.25">
      <c r="A18" s="88">
        <v>4</v>
      </c>
      <c r="B18" s="39">
        <v>1</v>
      </c>
      <c r="C18" s="40">
        <v>6</v>
      </c>
      <c r="D18" s="41">
        <v>3</v>
      </c>
      <c r="E18" s="42">
        <v>1</v>
      </c>
      <c r="F18" s="43">
        <v>1</v>
      </c>
      <c r="G18" s="44">
        <v>20</v>
      </c>
      <c r="H18" s="45">
        <v>1</v>
      </c>
      <c r="I18" s="46">
        <f>13/14</f>
        <v>0.9285714285714286</v>
      </c>
      <c r="J18" s="44">
        <v>3</v>
      </c>
      <c r="K18" s="45">
        <v>0.5</v>
      </c>
      <c r="L18" s="46">
        <v>0.5</v>
      </c>
      <c r="M18" s="44">
        <v>2</v>
      </c>
      <c r="N18" s="45">
        <v>1</v>
      </c>
      <c r="O18" s="46">
        <f>7/10</f>
        <v>0.7</v>
      </c>
      <c r="P18" s="44">
        <v>2</v>
      </c>
      <c r="Q18" s="47">
        <v>1</v>
      </c>
      <c r="R18" s="46">
        <f>3/8</f>
        <v>0.375</v>
      </c>
      <c r="S18" s="48">
        <v>3</v>
      </c>
      <c r="T18"/>
    </row>
    <row r="19" spans="1:20" s="49" customFormat="1" x14ac:dyDescent="0.25">
      <c r="A19" s="89"/>
      <c r="B19" s="50">
        <v>2</v>
      </c>
      <c r="C19" s="51">
        <v>5</v>
      </c>
      <c r="D19" s="52">
        <v>5</v>
      </c>
      <c r="E19" s="53">
        <v>1</v>
      </c>
      <c r="F19" s="54">
        <v>1</v>
      </c>
      <c r="G19" s="55">
        <v>18</v>
      </c>
      <c r="H19" s="56">
        <v>1</v>
      </c>
      <c r="I19" s="57">
        <f>2/14</f>
        <v>0.14285714285714285</v>
      </c>
      <c r="J19" s="55">
        <v>3</v>
      </c>
      <c r="K19" s="56">
        <v>1</v>
      </c>
      <c r="L19" s="57">
        <v>1</v>
      </c>
      <c r="M19" s="55">
        <v>2</v>
      </c>
      <c r="N19" s="56">
        <v>1</v>
      </c>
      <c r="O19" s="57">
        <v>1</v>
      </c>
      <c r="P19" s="55">
        <v>2</v>
      </c>
      <c r="Q19" s="58">
        <v>1</v>
      </c>
      <c r="R19" s="57">
        <v>1</v>
      </c>
      <c r="S19" s="59">
        <v>2</v>
      </c>
      <c r="T19"/>
    </row>
    <row r="20" spans="1:20" s="49" customFormat="1" x14ac:dyDescent="0.25">
      <c r="A20" s="89"/>
      <c r="B20" s="50">
        <v>3</v>
      </c>
      <c r="C20" s="51">
        <v>3</v>
      </c>
      <c r="D20" s="52">
        <v>3</v>
      </c>
      <c r="E20" s="53">
        <v>0.83333333333333304</v>
      </c>
      <c r="F20" s="54">
        <v>1</v>
      </c>
      <c r="G20" s="55">
        <v>18</v>
      </c>
      <c r="H20" s="56">
        <v>0.5</v>
      </c>
      <c r="I20" s="57">
        <v>1</v>
      </c>
      <c r="J20" s="55">
        <v>3</v>
      </c>
      <c r="K20" s="56">
        <v>0.5</v>
      </c>
      <c r="L20" s="57">
        <v>1</v>
      </c>
      <c r="M20" s="55">
        <v>2</v>
      </c>
      <c r="N20" s="56">
        <f>4/7</f>
        <v>0.5714285714285714</v>
      </c>
      <c r="O20" s="57">
        <v>1</v>
      </c>
      <c r="P20" s="55">
        <v>2</v>
      </c>
      <c r="Q20" s="58">
        <f>1/3</f>
        <v>0.33333333333333331</v>
      </c>
      <c r="R20" s="57">
        <v>0.5</v>
      </c>
      <c r="S20" s="59">
        <v>2</v>
      </c>
      <c r="T20"/>
    </row>
    <row r="21" spans="1:20" x14ac:dyDescent="0.25">
      <c r="A21" s="89"/>
      <c r="B21" s="19">
        <v>4</v>
      </c>
      <c r="C21" s="12">
        <v>2</v>
      </c>
      <c r="D21" s="6">
        <v>2</v>
      </c>
      <c r="E21" s="24">
        <v>1</v>
      </c>
      <c r="F21" s="33">
        <v>1</v>
      </c>
      <c r="G21" s="9">
        <v>18</v>
      </c>
      <c r="H21" s="26">
        <v>0.5</v>
      </c>
      <c r="I21" s="37">
        <v>0.5</v>
      </c>
      <c r="J21" s="9">
        <v>2</v>
      </c>
      <c r="K21" s="26">
        <f>3/7</f>
        <v>0.42857142857142855</v>
      </c>
      <c r="L21" s="37">
        <v>1</v>
      </c>
      <c r="M21" s="9">
        <v>2</v>
      </c>
      <c r="N21" s="26">
        <f>1/3</f>
        <v>0.33333333333333331</v>
      </c>
      <c r="O21" s="37">
        <v>0.5</v>
      </c>
      <c r="P21" s="9">
        <v>2</v>
      </c>
      <c r="Q21" s="29">
        <f>3/4</f>
        <v>0.75</v>
      </c>
      <c r="R21" s="37">
        <v>1</v>
      </c>
      <c r="S21" s="2">
        <v>2</v>
      </c>
    </row>
    <row r="22" spans="1:20" ht="15.75" thickBot="1" x14ac:dyDescent="0.3">
      <c r="A22" s="89"/>
      <c r="B22" s="19">
        <v>5</v>
      </c>
      <c r="C22" s="12"/>
      <c r="D22" s="6"/>
      <c r="E22" s="24"/>
      <c r="F22" s="33"/>
      <c r="G22" s="9"/>
      <c r="H22" s="26"/>
      <c r="I22" s="37"/>
      <c r="J22" s="9"/>
      <c r="K22" s="26"/>
      <c r="L22" s="37"/>
      <c r="M22" s="9"/>
      <c r="N22" s="26"/>
      <c r="O22" s="37"/>
      <c r="P22" s="9"/>
      <c r="Q22" s="29"/>
      <c r="R22" s="37"/>
      <c r="S22" s="2"/>
    </row>
    <row r="23" spans="1:20" s="49" customFormat="1" ht="15.75" thickTop="1" x14ac:dyDescent="0.25">
      <c r="A23" s="88">
        <v>5</v>
      </c>
      <c r="B23" s="39">
        <v>1</v>
      </c>
      <c r="C23" s="40">
        <v>3</v>
      </c>
      <c r="D23" s="41">
        <v>1</v>
      </c>
      <c r="E23" s="42">
        <v>1</v>
      </c>
      <c r="F23" s="43">
        <v>1</v>
      </c>
      <c r="G23" s="44">
        <v>27</v>
      </c>
      <c r="H23" s="45">
        <v>1</v>
      </c>
      <c r="I23" s="46">
        <v>1</v>
      </c>
      <c r="J23" s="44">
        <v>3</v>
      </c>
      <c r="K23" s="45">
        <f>1/4</f>
        <v>0.25</v>
      </c>
      <c r="L23" s="46">
        <v>1</v>
      </c>
      <c r="M23" s="44">
        <v>2</v>
      </c>
      <c r="N23" s="45">
        <f>6/7</f>
        <v>0.8571428571428571</v>
      </c>
      <c r="O23" s="46">
        <v>1</v>
      </c>
      <c r="P23" s="44">
        <v>1</v>
      </c>
      <c r="Q23" s="47">
        <v>0</v>
      </c>
      <c r="R23" s="46">
        <v>0</v>
      </c>
      <c r="S23" s="48">
        <v>1</v>
      </c>
      <c r="T23"/>
    </row>
    <row r="24" spans="1:20" s="49" customFormat="1" x14ac:dyDescent="0.25">
      <c r="A24" s="89"/>
      <c r="B24" s="50">
        <v>2</v>
      </c>
      <c r="C24" s="51">
        <v>5</v>
      </c>
      <c r="D24" s="52">
        <v>2</v>
      </c>
      <c r="E24" s="53">
        <f>1/5</f>
        <v>0.2</v>
      </c>
      <c r="F24" s="54">
        <v>0.75</v>
      </c>
      <c r="G24" s="55">
        <v>15</v>
      </c>
      <c r="H24" s="56">
        <v>0</v>
      </c>
      <c r="I24" s="57">
        <v>0</v>
      </c>
      <c r="J24" s="55">
        <v>2</v>
      </c>
      <c r="K24" s="56">
        <f>1/4</f>
        <v>0.25</v>
      </c>
      <c r="L24" s="57">
        <v>1</v>
      </c>
      <c r="M24" s="55">
        <v>1</v>
      </c>
      <c r="N24" s="56">
        <v>0.1429</v>
      </c>
      <c r="O24" s="57">
        <v>1</v>
      </c>
      <c r="P24" s="55">
        <v>2</v>
      </c>
      <c r="Q24" s="58">
        <f>3/4</f>
        <v>0.75</v>
      </c>
      <c r="R24" s="57">
        <f>2/10</f>
        <v>0.2</v>
      </c>
      <c r="S24" s="59">
        <v>3</v>
      </c>
      <c r="T24"/>
    </row>
    <row r="25" spans="1:20" s="49" customFormat="1" x14ac:dyDescent="0.25">
      <c r="A25" s="89"/>
      <c r="B25" s="50">
        <v>3</v>
      </c>
      <c r="C25" s="51">
        <v>3</v>
      </c>
      <c r="D25" s="52">
        <v>2</v>
      </c>
      <c r="E25" s="53">
        <v>1</v>
      </c>
      <c r="F25" s="54">
        <v>0.5</v>
      </c>
      <c r="G25" s="55">
        <v>25</v>
      </c>
      <c r="H25" s="56">
        <v>1</v>
      </c>
      <c r="I25" s="57">
        <v>1</v>
      </c>
      <c r="J25" s="55">
        <v>4</v>
      </c>
      <c r="K25" s="56">
        <v>0.25</v>
      </c>
      <c r="L25" s="57">
        <v>1</v>
      </c>
      <c r="M25" s="55">
        <v>2</v>
      </c>
      <c r="N25" s="56">
        <v>0.1429</v>
      </c>
      <c r="O25" s="57">
        <f>7/8</f>
        <v>0.875</v>
      </c>
      <c r="P25" s="55">
        <v>2</v>
      </c>
      <c r="Q25" s="58">
        <v>1</v>
      </c>
      <c r="R25" s="57">
        <f>2/10</f>
        <v>0.2</v>
      </c>
      <c r="S25" s="59">
        <v>2</v>
      </c>
      <c r="T25"/>
    </row>
    <row r="26" spans="1:20" s="49" customFormat="1" x14ac:dyDescent="0.25">
      <c r="A26" s="89"/>
      <c r="B26" s="50">
        <v>4</v>
      </c>
      <c r="C26" s="51">
        <v>1</v>
      </c>
      <c r="D26" s="52">
        <v>1</v>
      </c>
      <c r="E26" s="53">
        <v>1</v>
      </c>
      <c r="F26" s="54">
        <v>1</v>
      </c>
      <c r="G26" s="55">
        <v>5</v>
      </c>
      <c r="H26" s="56">
        <f>1/3</f>
        <v>0.33333333333333331</v>
      </c>
      <c r="I26" s="57">
        <v>1</v>
      </c>
      <c r="J26" s="55">
        <v>4</v>
      </c>
      <c r="K26" s="56">
        <v>0.5</v>
      </c>
      <c r="L26" s="57">
        <v>1</v>
      </c>
      <c r="M26" s="55">
        <v>2</v>
      </c>
      <c r="N26" s="56">
        <f>1/7</f>
        <v>0.14285714285714285</v>
      </c>
      <c r="O26" s="57">
        <v>1</v>
      </c>
      <c r="P26" s="55">
        <v>1</v>
      </c>
      <c r="Q26" s="58">
        <v>0.5</v>
      </c>
      <c r="R26" s="57">
        <v>1</v>
      </c>
      <c r="S26" s="59">
        <v>1</v>
      </c>
      <c r="T26"/>
    </row>
    <row r="27" spans="1:20" s="49" customFormat="1" ht="15.75" thickBot="1" x14ac:dyDescent="0.3">
      <c r="A27" s="89"/>
      <c r="B27" s="50">
        <v>5</v>
      </c>
      <c r="C27" s="51">
        <v>3</v>
      </c>
      <c r="D27" s="52">
        <v>3</v>
      </c>
      <c r="E27" s="53">
        <v>1</v>
      </c>
      <c r="F27" s="54">
        <v>1</v>
      </c>
      <c r="G27" s="55">
        <v>25</v>
      </c>
      <c r="H27" s="56">
        <v>1</v>
      </c>
      <c r="I27" s="57">
        <v>1</v>
      </c>
      <c r="J27" s="55">
        <v>4</v>
      </c>
      <c r="K27" s="56">
        <v>0.75</v>
      </c>
      <c r="L27" s="57">
        <v>1</v>
      </c>
      <c r="M27" s="55">
        <v>2</v>
      </c>
      <c r="N27" s="56">
        <v>1</v>
      </c>
      <c r="O27" s="57">
        <v>1</v>
      </c>
      <c r="P27" s="55">
        <v>1</v>
      </c>
      <c r="Q27" s="58">
        <v>1</v>
      </c>
      <c r="R27" s="57">
        <v>1</v>
      </c>
      <c r="S27" s="59">
        <v>2</v>
      </c>
      <c r="T27"/>
    </row>
    <row r="28" spans="1:20" s="49" customFormat="1" ht="15.75" thickTop="1" x14ac:dyDescent="0.25">
      <c r="A28" s="88">
        <v>6</v>
      </c>
      <c r="B28" s="39">
        <v>1</v>
      </c>
      <c r="C28" s="40">
        <v>8</v>
      </c>
      <c r="D28" s="41">
        <v>6</v>
      </c>
      <c r="E28" s="42">
        <v>0.77777777777777701</v>
      </c>
      <c r="F28" s="43">
        <v>0.91666666666666596</v>
      </c>
      <c r="G28" s="44">
        <v>18</v>
      </c>
      <c r="H28" s="45">
        <v>1</v>
      </c>
      <c r="I28" s="46">
        <v>0.5</v>
      </c>
      <c r="J28" s="44">
        <v>3</v>
      </c>
      <c r="K28" s="45">
        <v>0.5</v>
      </c>
      <c r="L28" s="46">
        <v>1</v>
      </c>
      <c r="M28" s="44">
        <v>3</v>
      </c>
      <c r="N28" s="45">
        <f>3/5</f>
        <v>0.6</v>
      </c>
      <c r="O28" s="46">
        <f>3/5</f>
        <v>0.6</v>
      </c>
      <c r="P28" s="44">
        <v>3</v>
      </c>
      <c r="Q28" s="47">
        <v>1</v>
      </c>
      <c r="R28" s="46">
        <f>2/5</f>
        <v>0.4</v>
      </c>
      <c r="S28" s="48">
        <v>3</v>
      </c>
      <c r="T28"/>
    </row>
    <row r="29" spans="1:20" s="49" customFormat="1" x14ac:dyDescent="0.25">
      <c r="A29" s="89"/>
      <c r="B29" s="50">
        <v>2</v>
      </c>
      <c r="C29" s="51">
        <v>5</v>
      </c>
      <c r="D29" s="52">
        <v>4</v>
      </c>
      <c r="E29" s="53">
        <v>0.83333333333333304</v>
      </c>
      <c r="F29" s="54">
        <v>1</v>
      </c>
      <c r="G29" s="55">
        <v>20</v>
      </c>
      <c r="H29" s="56">
        <v>1</v>
      </c>
      <c r="I29" s="57">
        <f>2/5</f>
        <v>0.4</v>
      </c>
      <c r="J29" s="55">
        <v>2</v>
      </c>
      <c r="K29" s="56">
        <v>1</v>
      </c>
      <c r="L29" s="57">
        <v>0.5</v>
      </c>
      <c r="M29" s="55">
        <v>4</v>
      </c>
      <c r="N29" s="56">
        <f>4/5</f>
        <v>0.8</v>
      </c>
      <c r="O29" s="57">
        <v>1</v>
      </c>
      <c r="P29" s="55">
        <v>2</v>
      </c>
      <c r="Q29" s="58">
        <v>1</v>
      </c>
      <c r="R29" s="57">
        <f>2/3</f>
        <v>0.66666666666666663</v>
      </c>
      <c r="S29" s="59">
        <v>2</v>
      </c>
      <c r="T29"/>
    </row>
    <row r="30" spans="1:20" s="49" customFormat="1" x14ac:dyDescent="0.25">
      <c r="A30" s="89"/>
      <c r="B30" s="50">
        <v>3</v>
      </c>
      <c r="C30" s="51">
        <v>3</v>
      </c>
      <c r="D30" s="52">
        <v>3</v>
      </c>
      <c r="E30" s="53">
        <v>1</v>
      </c>
      <c r="F30" s="54">
        <v>1</v>
      </c>
      <c r="G30" s="55">
        <v>18</v>
      </c>
      <c r="H30" s="56">
        <v>0.5</v>
      </c>
      <c r="I30" s="57">
        <v>1</v>
      </c>
      <c r="J30" s="55">
        <v>2</v>
      </c>
      <c r="K30" s="56">
        <v>0.5</v>
      </c>
      <c r="L30" s="57">
        <v>1</v>
      </c>
      <c r="M30" s="55">
        <v>3</v>
      </c>
      <c r="N30" s="56">
        <f>3/5</f>
        <v>0.6</v>
      </c>
      <c r="O30" s="57">
        <v>1</v>
      </c>
      <c r="P30" s="55">
        <v>3</v>
      </c>
      <c r="Q30" s="58">
        <v>1</v>
      </c>
      <c r="R30" s="57">
        <v>1</v>
      </c>
      <c r="S30" s="59">
        <v>2</v>
      </c>
      <c r="T30"/>
    </row>
    <row r="31" spans="1:20" x14ac:dyDescent="0.25">
      <c r="A31" s="89"/>
      <c r="B31" s="19">
        <v>4</v>
      </c>
      <c r="C31" s="12">
        <v>3</v>
      </c>
      <c r="D31" s="6">
        <v>3</v>
      </c>
      <c r="E31" s="24">
        <v>1</v>
      </c>
      <c r="F31" s="33">
        <v>1</v>
      </c>
      <c r="G31" s="9">
        <v>20</v>
      </c>
      <c r="H31" s="26">
        <v>0</v>
      </c>
      <c r="I31" s="37">
        <v>0</v>
      </c>
      <c r="J31" s="9">
        <v>2</v>
      </c>
      <c r="K31" s="26">
        <v>0.5</v>
      </c>
      <c r="L31" s="37">
        <v>1</v>
      </c>
      <c r="M31" s="9">
        <v>4</v>
      </c>
      <c r="N31" s="26">
        <f>1/5</f>
        <v>0.2</v>
      </c>
      <c r="O31" s="37">
        <v>1</v>
      </c>
      <c r="P31" s="9">
        <v>2</v>
      </c>
      <c r="Q31" s="29">
        <v>0.5</v>
      </c>
      <c r="R31" s="37">
        <v>1</v>
      </c>
      <c r="S31" s="2">
        <v>2</v>
      </c>
    </row>
    <row r="32" spans="1:20" ht="15.75" thickBot="1" x14ac:dyDescent="0.3">
      <c r="A32" s="90"/>
      <c r="B32" s="20">
        <v>5</v>
      </c>
      <c r="C32" s="10"/>
      <c r="D32" s="4"/>
      <c r="E32" s="25"/>
      <c r="F32" s="34"/>
      <c r="G32" s="7"/>
      <c r="H32" s="27"/>
      <c r="I32" s="38"/>
      <c r="J32" s="7"/>
      <c r="K32" s="27"/>
      <c r="L32" s="38"/>
      <c r="M32" s="7"/>
      <c r="N32" s="27"/>
      <c r="O32" s="38"/>
      <c r="P32" s="7"/>
      <c r="Q32" s="30"/>
      <c r="R32" s="38"/>
      <c r="S32" s="3"/>
    </row>
    <row r="33" ht="15.75" thickTop="1" x14ac:dyDescent="0.25"/>
  </sheetData>
  <mergeCells count="13">
    <mergeCell ref="Q1:S1"/>
    <mergeCell ref="A28:A32"/>
    <mergeCell ref="A1:A2"/>
    <mergeCell ref="A3:A7"/>
    <mergeCell ref="A8:A12"/>
    <mergeCell ref="A13:A17"/>
    <mergeCell ref="A18:A22"/>
    <mergeCell ref="A23:A27"/>
    <mergeCell ref="B1:B2"/>
    <mergeCell ref="C1:G1"/>
    <mergeCell ref="H1:J1"/>
    <mergeCell ref="K1:M1"/>
    <mergeCell ref="N1:P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M29" sqref="M29"/>
    </sheetView>
  </sheetViews>
  <sheetFormatPr defaultRowHeight="15" x14ac:dyDescent="0.25"/>
  <cols>
    <col min="1" max="1" width="11.140625" bestFit="1" customWidth="1"/>
    <col min="2" max="2" width="8.42578125" bestFit="1" customWidth="1"/>
    <col min="3" max="3" width="10.5703125" bestFit="1" customWidth="1"/>
    <col min="4" max="4" width="13.28515625" bestFit="1" customWidth="1"/>
    <col min="5" max="5" width="8.7109375" bestFit="1" customWidth="1"/>
    <col min="6" max="6" width="8.7109375" customWidth="1"/>
    <col min="7" max="7" width="5.42578125" bestFit="1" customWidth="1"/>
    <col min="8" max="8" width="8.7109375" bestFit="1" customWidth="1"/>
    <col min="9" max="9" width="8.7109375" customWidth="1"/>
    <col min="10" max="10" width="5.42578125" bestFit="1" customWidth="1"/>
    <col min="11" max="11" width="8.7109375" bestFit="1" customWidth="1"/>
    <col min="12" max="12" width="8.7109375" customWidth="1"/>
    <col min="13" max="13" width="5.42578125" bestFit="1" customWidth="1"/>
    <col min="14" max="14" width="8.7109375" bestFit="1" customWidth="1"/>
    <col min="15" max="15" width="8.7109375" customWidth="1"/>
    <col min="16" max="16" width="5.42578125" bestFit="1" customWidth="1"/>
    <col min="17" max="17" width="8.7109375" bestFit="1" customWidth="1"/>
    <col min="18" max="18" width="8.7109375" customWidth="1"/>
    <col min="19" max="19" width="5.42578125" bestFit="1" customWidth="1"/>
  </cols>
  <sheetData>
    <row r="1" spans="1:20" ht="15.75" thickTop="1" x14ac:dyDescent="0.25">
      <c r="A1" s="91" t="s">
        <v>0</v>
      </c>
      <c r="B1" s="93" t="s">
        <v>8</v>
      </c>
      <c r="C1" s="95" t="s">
        <v>1</v>
      </c>
      <c r="D1" s="85"/>
      <c r="E1" s="96"/>
      <c r="F1" s="97"/>
      <c r="G1" s="98"/>
      <c r="H1" s="95" t="s">
        <v>4</v>
      </c>
      <c r="I1" s="86"/>
      <c r="J1" s="98"/>
      <c r="K1" s="95" t="s">
        <v>5</v>
      </c>
      <c r="L1" s="86"/>
      <c r="M1" s="98"/>
      <c r="N1" s="95" t="s">
        <v>6</v>
      </c>
      <c r="O1" s="86"/>
      <c r="P1" s="98"/>
      <c r="Q1" s="85" t="s">
        <v>7</v>
      </c>
      <c r="R1" s="86"/>
      <c r="S1" s="87"/>
    </row>
    <row r="2" spans="1:20" ht="15.75" thickBot="1" x14ac:dyDescent="0.3">
      <c r="A2" s="92"/>
      <c r="B2" s="94"/>
      <c r="C2" s="13" t="s">
        <v>3</v>
      </c>
      <c r="D2" s="16" t="s">
        <v>9</v>
      </c>
      <c r="E2" s="14" t="s">
        <v>10</v>
      </c>
      <c r="F2" s="31" t="s">
        <v>11</v>
      </c>
      <c r="G2" s="15" t="s">
        <v>2</v>
      </c>
      <c r="H2" s="13" t="s">
        <v>10</v>
      </c>
      <c r="I2" s="35" t="s">
        <v>11</v>
      </c>
      <c r="J2" s="15" t="s">
        <v>2</v>
      </c>
      <c r="K2" s="13" t="s">
        <v>10</v>
      </c>
      <c r="L2" s="35" t="s">
        <v>11</v>
      </c>
      <c r="M2" s="15" t="s">
        <v>2</v>
      </c>
      <c r="N2" s="13" t="s">
        <v>10</v>
      </c>
      <c r="O2" s="35" t="s">
        <v>11</v>
      </c>
      <c r="P2" s="15" t="s">
        <v>2</v>
      </c>
      <c r="Q2" s="16" t="s">
        <v>10</v>
      </c>
      <c r="R2" s="35" t="s">
        <v>11</v>
      </c>
      <c r="S2" s="17" t="s">
        <v>2</v>
      </c>
    </row>
    <row r="3" spans="1:20" ht="15.75" thickTop="1" x14ac:dyDescent="0.25">
      <c r="A3" s="88">
        <v>1</v>
      </c>
      <c r="B3" s="18">
        <v>1</v>
      </c>
      <c r="C3" s="11">
        <v>8</v>
      </c>
      <c r="D3" s="5">
        <v>8</v>
      </c>
      <c r="E3" s="23">
        <v>1</v>
      </c>
      <c r="F3" s="32">
        <v>0.84722222222222199</v>
      </c>
      <c r="G3" s="21">
        <v>15</v>
      </c>
      <c r="H3" s="22">
        <v>1</v>
      </c>
      <c r="I3" s="36">
        <f>5/6</f>
        <v>0.83333333333333337</v>
      </c>
      <c r="J3" s="8">
        <v>2</v>
      </c>
      <c r="K3" s="22">
        <v>1</v>
      </c>
      <c r="L3" s="36">
        <v>1</v>
      </c>
      <c r="M3" s="8">
        <v>2</v>
      </c>
      <c r="N3" s="22">
        <v>1</v>
      </c>
      <c r="O3" s="36">
        <v>1</v>
      </c>
      <c r="P3" s="8">
        <v>2</v>
      </c>
      <c r="Q3" s="28">
        <f>9/10</f>
        <v>0.9</v>
      </c>
      <c r="R3" s="36">
        <v>1</v>
      </c>
      <c r="S3" s="1">
        <v>2</v>
      </c>
    </row>
    <row r="4" spans="1:20" x14ac:dyDescent="0.25">
      <c r="A4" s="89"/>
      <c r="B4" s="19">
        <v>2</v>
      </c>
      <c r="C4" s="12">
        <v>6</v>
      </c>
      <c r="D4" s="6">
        <v>6</v>
      </c>
      <c r="E4" s="24">
        <v>1</v>
      </c>
      <c r="F4" s="33">
        <v>1</v>
      </c>
      <c r="G4" s="9">
        <v>5</v>
      </c>
      <c r="H4" s="26">
        <v>1</v>
      </c>
      <c r="I4" s="37">
        <v>1</v>
      </c>
      <c r="J4" s="9">
        <v>1</v>
      </c>
      <c r="K4" s="26">
        <v>1</v>
      </c>
      <c r="L4" s="37">
        <v>1</v>
      </c>
      <c r="M4" s="9">
        <v>1</v>
      </c>
      <c r="N4" s="26">
        <v>1</v>
      </c>
      <c r="O4" s="37">
        <v>1</v>
      </c>
      <c r="P4" s="9">
        <v>1</v>
      </c>
      <c r="Q4" s="29">
        <v>1</v>
      </c>
      <c r="R4" s="37">
        <v>1</v>
      </c>
      <c r="S4" s="2">
        <v>1</v>
      </c>
    </row>
    <row r="5" spans="1:20" x14ac:dyDescent="0.25">
      <c r="A5" s="89"/>
      <c r="B5" s="19">
        <v>3</v>
      </c>
      <c r="C5" s="12">
        <v>6</v>
      </c>
      <c r="D5" s="6">
        <v>6</v>
      </c>
      <c r="E5" s="24">
        <v>1</v>
      </c>
      <c r="F5" s="33">
        <v>1</v>
      </c>
      <c r="G5" s="9">
        <v>8</v>
      </c>
      <c r="H5" s="26">
        <v>1</v>
      </c>
      <c r="I5" s="37">
        <v>1</v>
      </c>
      <c r="J5" s="9">
        <v>2</v>
      </c>
      <c r="K5" s="26">
        <v>1</v>
      </c>
      <c r="L5" s="37">
        <v>1</v>
      </c>
      <c r="M5" s="9">
        <v>1</v>
      </c>
      <c r="N5" s="26">
        <v>1</v>
      </c>
      <c r="O5" s="37">
        <v>1</v>
      </c>
      <c r="P5" s="9">
        <v>1</v>
      </c>
      <c r="Q5" s="29">
        <v>1</v>
      </c>
      <c r="R5" s="37">
        <v>1</v>
      </c>
      <c r="S5" s="2">
        <v>2</v>
      </c>
    </row>
    <row r="6" spans="1:20" s="49" customFormat="1" x14ac:dyDescent="0.25">
      <c r="A6" s="89"/>
      <c r="B6" s="50">
        <v>4</v>
      </c>
      <c r="C6" s="51">
        <v>6</v>
      </c>
      <c r="D6" s="52">
        <v>6</v>
      </c>
      <c r="E6" s="53">
        <v>1</v>
      </c>
      <c r="F6" s="54">
        <v>1</v>
      </c>
      <c r="G6" s="55">
        <v>3</v>
      </c>
      <c r="H6" s="56">
        <v>1</v>
      </c>
      <c r="I6" s="57">
        <v>1</v>
      </c>
      <c r="J6" s="55">
        <v>2</v>
      </c>
      <c r="K6" s="56">
        <v>1</v>
      </c>
      <c r="L6" s="57">
        <v>1</v>
      </c>
      <c r="M6" s="55">
        <v>1</v>
      </c>
      <c r="N6" s="56">
        <v>1</v>
      </c>
      <c r="O6" s="57">
        <v>1</v>
      </c>
      <c r="P6" s="55">
        <v>1</v>
      </c>
      <c r="Q6" s="58">
        <v>1</v>
      </c>
      <c r="R6" s="57">
        <v>1</v>
      </c>
      <c r="S6" s="59">
        <v>1</v>
      </c>
      <c r="T6"/>
    </row>
    <row r="7" spans="1:20" ht="15.75" thickBot="1" x14ac:dyDescent="0.3">
      <c r="A7" s="89"/>
      <c r="B7" s="19">
        <v>5</v>
      </c>
      <c r="C7" s="12"/>
      <c r="D7" s="6"/>
      <c r="E7" s="24"/>
      <c r="F7" s="33"/>
      <c r="G7" s="9"/>
      <c r="H7" s="26"/>
      <c r="I7" s="37"/>
      <c r="J7" s="9"/>
      <c r="K7" s="26"/>
      <c r="L7" s="37"/>
      <c r="M7" s="9"/>
      <c r="N7" s="26"/>
      <c r="O7" s="37"/>
      <c r="P7" s="9"/>
      <c r="Q7" s="29"/>
      <c r="R7" s="37"/>
      <c r="S7" s="2"/>
    </row>
    <row r="8" spans="1:20" ht="15.75" thickTop="1" x14ac:dyDescent="0.25">
      <c r="A8" s="88">
        <v>2</v>
      </c>
      <c r="B8" s="18">
        <v>1</v>
      </c>
      <c r="C8" s="11">
        <v>6</v>
      </c>
      <c r="D8" s="5">
        <v>6</v>
      </c>
      <c r="E8" s="23">
        <v>1</v>
      </c>
      <c r="F8" s="32">
        <v>1</v>
      </c>
      <c r="G8" s="8">
        <v>6</v>
      </c>
      <c r="H8" s="22">
        <v>1</v>
      </c>
      <c r="I8" s="36">
        <v>1</v>
      </c>
      <c r="J8" s="8">
        <v>4</v>
      </c>
      <c r="K8" s="22">
        <v>1</v>
      </c>
      <c r="L8" s="36">
        <v>1</v>
      </c>
      <c r="M8" s="8">
        <v>2</v>
      </c>
      <c r="N8" s="22">
        <v>1</v>
      </c>
      <c r="O8" s="36">
        <v>1</v>
      </c>
      <c r="P8" s="8">
        <v>2</v>
      </c>
      <c r="Q8" s="28">
        <v>1</v>
      </c>
      <c r="R8" s="36">
        <v>1</v>
      </c>
      <c r="S8" s="1">
        <v>2</v>
      </c>
    </row>
    <row r="9" spans="1:20" x14ac:dyDescent="0.25">
      <c r="A9" s="89"/>
      <c r="B9" s="19">
        <v>2</v>
      </c>
      <c r="C9" s="12">
        <v>6</v>
      </c>
      <c r="D9" s="6">
        <v>6</v>
      </c>
      <c r="E9" s="24">
        <v>1</v>
      </c>
      <c r="F9" s="33">
        <v>1</v>
      </c>
      <c r="G9" s="9">
        <v>10</v>
      </c>
      <c r="H9" s="26">
        <v>1</v>
      </c>
      <c r="I9" s="37">
        <v>1</v>
      </c>
      <c r="J9" s="9">
        <v>3</v>
      </c>
      <c r="K9" s="26">
        <v>1</v>
      </c>
      <c r="L9" s="37">
        <v>1</v>
      </c>
      <c r="M9" s="9">
        <v>2</v>
      </c>
      <c r="N9" s="26">
        <v>1</v>
      </c>
      <c r="O9" s="37">
        <v>1</v>
      </c>
      <c r="P9" s="9">
        <v>1</v>
      </c>
      <c r="Q9" s="29">
        <v>1</v>
      </c>
      <c r="R9" s="37">
        <v>1</v>
      </c>
      <c r="S9" s="2">
        <v>2</v>
      </c>
    </row>
    <row r="10" spans="1:20" x14ac:dyDescent="0.25">
      <c r="A10" s="89"/>
      <c r="B10" s="19">
        <v>3</v>
      </c>
      <c r="C10" s="12">
        <v>6</v>
      </c>
      <c r="D10" s="6">
        <v>6</v>
      </c>
      <c r="E10" s="24">
        <v>0.78273809523809501</v>
      </c>
      <c r="F10" s="33">
        <v>1</v>
      </c>
      <c r="G10" s="9">
        <v>6</v>
      </c>
      <c r="H10" s="26">
        <f>4/5</f>
        <v>0.8</v>
      </c>
      <c r="I10" s="37">
        <v>1</v>
      </c>
      <c r="J10" s="9">
        <v>1</v>
      </c>
      <c r="K10" s="26">
        <v>0</v>
      </c>
      <c r="L10" s="37">
        <v>0</v>
      </c>
      <c r="M10" s="9">
        <v>1</v>
      </c>
      <c r="N10" s="26">
        <v>1</v>
      </c>
      <c r="O10" s="37">
        <f>6/7</f>
        <v>0.8571428571428571</v>
      </c>
      <c r="P10" s="9">
        <v>2</v>
      </c>
      <c r="Q10" s="29">
        <v>1</v>
      </c>
      <c r="R10" s="37">
        <v>1</v>
      </c>
      <c r="S10" s="2">
        <v>1</v>
      </c>
    </row>
    <row r="11" spans="1:20" s="49" customFormat="1" x14ac:dyDescent="0.25">
      <c r="A11" s="89"/>
      <c r="B11" s="50">
        <v>4</v>
      </c>
      <c r="C11" s="51">
        <v>6</v>
      </c>
      <c r="D11" s="52">
        <v>6</v>
      </c>
      <c r="E11" s="53">
        <v>0.88888888888888795</v>
      </c>
      <c r="F11" s="54">
        <v>1</v>
      </c>
      <c r="G11" s="55">
        <v>9</v>
      </c>
      <c r="H11" s="56">
        <f>4/5</f>
        <v>0.8</v>
      </c>
      <c r="I11" s="57">
        <f>4/5</f>
        <v>0.8</v>
      </c>
      <c r="J11" s="55">
        <v>2</v>
      </c>
      <c r="K11" s="56">
        <v>1</v>
      </c>
      <c r="L11" s="57">
        <v>1</v>
      </c>
      <c r="M11" s="55">
        <v>2</v>
      </c>
      <c r="N11" s="56">
        <v>1</v>
      </c>
      <c r="O11" s="57">
        <v>1</v>
      </c>
      <c r="P11" s="55">
        <v>1</v>
      </c>
      <c r="Q11" s="58">
        <v>1</v>
      </c>
      <c r="R11" s="57">
        <v>1</v>
      </c>
      <c r="S11" s="59">
        <v>1</v>
      </c>
      <c r="T11"/>
    </row>
    <row r="12" spans="1:20" ht="15.75" thickBot="1" x14ac:dyDescent="0.3">
      <c r="A12" s="89"/>
      <c r="B12" s="19">
        <v>5</v>
      </c>
      <c r="C12" s="12"/>
      <c r="D12" s="6"/>
      <c r="E12" s="24"/>
      <c r="F12" s="33"/>
      <c r="G12" s="9"/>
      <c r="H12" s="26"/>
      <c r="I12" s="37"/>
      <c r="J12" s="9"/>
      <c r="K12" s="26"/>
      <c r="L12" s="37"/>
      <c r="M12" s="9"/>
      <c r="N12" s="26"/>
      <c r="O12" s="37"/>
      <c r="P12" s="9"/>
      <c r="Q12" s="29"/>
      <c r="R12" s="37"/>
      <c r="S12" s="2"/>
    </row>
    <row r="13" spans="1:20" ht="15.75" thickTop="1" x14ac:dyDescent="0.25">
      <c r="A13" s="88">
        <v>3</v>
      </c>
      <c r="B13" s="18">
        <v>1</v>
      </c>
      <c r="C13" s="11">
        <v>6</v>
      </c>
      <c r="D13" s="5">
        <v>6</v>
      </c>
      <c r="E13" s="23">
        <v>0.96666666666666601</v>
      </c>
      <c r="F13" s="32">
        <v>1</v>
      </c>
      <c r="G13" s="8">
        <v>15</v>
      </c>
      <c r="H13" s="22">
        <v>1</v>
      </c>
      <c r="I13" s="36">
        <v>1</v>
      </c>
      <c r="J13" s="8">
        <v>2</v>
      </c>
      <c r="K13" s="22">
        <v>1</v>
      </c>
      <c r="L13" s="36">
        <v>1</v>
      </c>
      <c r="M13" s="8">
        <v>1</v>
      </c>
      <c r="N13" s="22">
        <v>1</v>
      </c>
      <c r="O13" s="36">
        <v>1</v>
      </c>
      <c r="P13" s="8">
        <v>1</v>
      </c>
      <c r="Q13" s="28">
        <v>1</v>
      </c>
      <c r="R13" s="36">
        <v>1</v>
      </c>
      <c r="S13" s="1">
        <v>1</v>
      </c>
    </row>
    <row r="14" spans="1:20" x14ac:dyDescent="0.25">
      <c r="A14" s="89"/>
      <c r="B14" s="19">
        <v>2</v>
      </c>
      <c r="C14" s="12">
        <v>6</v>
      </c>
      <c r="D14" s="6">
        <v>6</v>
      </c>
      <c r="E14" s="24">
        <v>1</v>
      </c>
      <c r="F14" s="33">
        <v>1</v>
      </c>
      <c r="G14" s="9">
        <v>10</v>
      </c>
      <c r="H14" s="26">
        <v>1</v>
      </c>
      <c r="I14" s="37">
        <v>1</v>
      </c>
      <c r="J14" s="9">
        <v>2</v>
      </c>
      <c r="K14" s="26">
        <v>1</v>
      </c>
      <c r="L14" s="37">
        <v>1</v>
      </c>
      <c r="M14" s="9">
        <v>1</v>
      </c>
      <c r="N14" s="26">
        <v>1</v>
      </c>
      <c r="O14" s="37">
        <v>1</v>
      </c>
      <c r="P14" s="9">
        <v>1</v>
      </c>
      <c r="Q14" s="29">
        <v>1</v>
      </c>
      <c r="R14" s="37">
        <v>1</v>
      </c>
      <c r="S14" s="2">
        <v>1</v>
      </c>
    </row>
    <row r="15" spans="1:20" x14ac:dyDescent="0.25">
      <c r="A15" s="89"/>
      <c r="B15" s="19">
        <v>3</v>
      </c>
      <c r="C15" s="12">
        <v>6</v>
      </c>
      <c r="D15" s="6">
        <v>6</v>
      </c>
      <c r="E15" s="24">
        <v>1</v>
      </c>
      <c r="F15" s="33">
        <v>1</v>
      </c>
      <c r="G15" s="9">
        <v>9</v>
      </c>
      <c r="H15" s="26">
        <v>1</v>
      </c>
      <c r="I15" s="37">
        <v>1</v>
      </c>
      <c r="J15" s="9">
        <v>3</v>
      </c>
      <c r="K15" s="26">
        <v>1</v>
      </c>
      <c r="L15" s="37">
        <v>1</v>
      </c>
      <c r="M15" s="9">
        <v>1</v>
      </c>
      <c r="N15" s="26">
        <v>1</v>
      </c>
      <c r="O15" s="37">
        <v>1</v>
      </c>
      <c r="P15" s="9">
        <v>2</v>
      </c>
      <c r="Q15" s="29">
        <v>1</v>
      </c>
      <c r="R15" s="37">
        <v>1</v>
      </c>
      <c r="S15" s="2">
        <v>1</v>
      </c>
    </row>
    <row r="16" spans="1:20" s="49" customFormat="1" x14ac:dyDescent="0.25">
      <c r="A16" s="89"/>
      <c r="B16" s="50">
        <v>4</v>
      </c>
      <c r="C16" s="51">
        <v>6</v>
      </c>
      <c r="D16" s="52">
        <v>6</v>
      </c>
      <c r="E16" s="53">
        <v>1</v>
      </c>
      <c r="F16" s="54">
        <v>1</v>
      </c>
      <c r="G16" s="55">
        <v>5</v>
      </c>
      <c r="H16" s="56">
        <v>1</v>
      </c>
      <c r="I16" s="57">
        <v>1</v>
      </c>
      <c r="J16" s="55">
        <v>2</v>
      </c>
      <c r="K16" s="56">
        <v>1</v>
      </c>
      <c r="L16" s="57">
        <v>1</v>
      </c>
      <c r="M16" s="55">
        <v>1</v>
      </c>
      <c r="N16" s="56">
        <v>1</v>
      </c>
      <c r="O16" s="57">
        <v>1</v>
      </c>
      <c r="P16" s="55">
        <v>1</v>
      </c>
      <c r="Q16" s="58">
        <v>1</v>
      </c>
      <c r="R16" s="57">
        <v>1</v>
      </c>
      <c r="S16" s="59">
        <v>1</v>
      </c>
      <c r="T16"/>
    </row>
    <row r="17" spans="1:20" ht="15.75" thickBot="1" x14ac:dyDescent="0.3">
      <c r="A17" s="89"/>
      <c r="B17" s="19">
        <v>5</v>
      </c>
      <c r="C17" s="12"/>
      <c r="D17" s="6"/>
      <c r="E17" s="24"/>
      <c r="F17" s="33"/>
      <c r="G17" s="9"/>
      <c r="H17" s="26"/>
      <c r="I17" s="37"/>
      <c r="J17" s="9"/>
      <c r="K17" s="26"/>
      <c r="L17" s="37"/>
      <c r="M17" s="9"/>
      <c r="N17" s="26"/>
      <c r="O17" s="37"/>
      <c r="P17" s="9"/>
      <c r="Q17" s="29"/>
      <c r="R17" s="37"/>
      <c r="S17" s="2"/>
    </row>
    <row r="18" spans="1:20" ht="15.75" thickTop="1" x14ac:dyDescent="0.25">
      <c r="A18" s="88">
        <v>4</v>
      </c>
      <c r="B18" s="18">
        <v>1</v>
      </c>
      <c r="C18" s="11">
        <v>6</v>
      </c>
      <c r="D18" s="5">
        <v>6</v>
      </c>
      <c r="E18" s="23">
        <v>1</v>
      </c>
      <c r="F18" s="32">
        <v>1</v>
      </c>
      <c r="G18" s="8">
        <v>8</v>
      </c>
      <c r="H18" s="22">
        <v>1</v>
      </c>
      <c r="I18" s="36">
        <v>1</v>
      </c>
      <c r="J18" s="8">
        <v>3</v>
      </c>
      <c r="K18" s="22">
        <v>1</v>
      </c>
      <c r="L18" s="36">
        <v>1</v>
      </c>
      <c r="M18" s="8">
        <v>2</v>
      </c>
      <c r="N18" s="22">
        <v>1</v>
      </c>
      <c r="O18" s="36">
        <v>1</v>
      </c>
      <c r="P18" s="8">
        <v>2</v>
      </c>
      <c r="Q18" s="28">
        <v>1</v>
      </c>
      <c r="R18" s="36">
        <v>1</v>
      </c>
      <c r="S18" s="1">
        <v>2</v>
      </c>
    </row>
    <row r="19" spans="1:20" x14ac:dyDescent="0.25">
      <c r="A19" s="89"/>
      <c r="B19" s="19">
        <v>2</v>
      </c>
      <c r="C19" s="12">
        <v>6</v>
      </c>
      <c r="D19" s="6">
        <v>6</v>
      </c>
      <c r="E19" s="24">
        <v>1</v>
      </c>
      <c r="F19" s="33">
        <v>1</v>
      </c>
      <c r="G19" s="9">
        <v>12</v>
      </c>
      <c r="H19" s="26">
        <v>1</v>
      </c>
      <c r="I19" s="37">
        <v>1</v>
      </c>
      <c r="J19" s="9">
        <v>3</v>
      </c>
      <c r="K19" s="26">
        <v>1</v>
      </c>
      <c r="L19" s="37">
        <v>1</v>
      </c>
      <c r="M19" s="9">
        <v>1</v>
      </c>
      <c r="N19" s="26">
        <v>1</v>
      </c>
      <c r="O19" s="37">
        <v>1</v>
      </c>
      <c r="P19" s="9">
        <v>1</v>
      </c>
      <c r="Q19" s="29">
        <v>1</v>
      </c>
      <c r="R19" s="37">
        <v>1</v>
      </c>
      <c r="S19" s="2">
        <v>1</v>
      </c>
    </row>
    <row r="20" spans="1:20" x14ac:dyDescent="0.25">
      <c r="A20" s="89"/>
      <c r="B20" s="19">
        <v>3</v>
      </c>
      <c r="C20" s="12">
        <v>6</v>
      </c>
      <c r="D20" s="6">
        <v>6</v>
      </c>
      <c r="E20" s="24">
        <v>1</v>
      </c>
      <c r="F20" s="33">
        <v>1</v>
      </c>
      <c r="G20" s="9">
        <v>5</v>
      </c>
      <c r="H20" s="26">
        <v>1</v>
      </c>
      <c r="I20" s="37">
        <v>1</v>
      </c>
      <c r="J20" s="9">
        <v>2</v>
      </c>
      <c r="K20" s="26">
        <v>0.5</v>
      </c>
      <c r="L20" s="37">
        <v>1</v>
      </c>
      <c r="M20" s="9">
        <v>1</v>
      </c>
      <c r="N20" s="26">
        <v>1</v>
      </c>
      <c r="O20" s="37">
        <v>1</v>
      </c>
      <c r="P20" s="9">
        <v>1</v>
      </c>
      <c r="Q20" s="29">
        <v>1</v>
      </c>
      <c r="R20" s="37">
        <v>1</v>
      </c>
      <c r="S20" s="2">
        <v>1</v>
      </c>
    </row>
    <row r="21" spans="1:20" s="49" customFormat="1" x14ac:dyDescent="0.25">
      <c r="A21" s="89"/>
      <c r="B21" s="50">
        <v>4</v>
      </c>
      <c r="C21" s="51">
        <v>5</v>
      </c>
      <c r="D21" s="52">
        <v>5</v>
      </c>
      <c r="E21" s="53">
        <v>1</v>
      </c>
      <c r="F21" s="54">
        <v>1</v>
      </c>
      <c r="G21" s="55">
        <v>18</v>
      </c>
      <c r="H21" s="56">
        <v>1</v>
      </c>
      <c r="I21" s="57">
        <v>1</v>
      </c>
      <c r="J21" s="55">
        <v>2</v>
      </c>
      <c r="K21" s="56">
        <v>1</v>
      </c>
      <c r="L21" s="57">
        <v>1</v>
      </c>
      <c r="M21" s="55">
        <v>1</v>
      </c>
      <c r="N21" s="56">
        <v>1</v>
      </c>
      <c r="O21" s="57">
        <v>1</v>
      </c>
      <c r="P21" s="55">
        <v>1</v>
      </c>
      <c r="Q21" s="58">
        <v>1</v>
      </c>
      <c r="R21" s="57">
        <v>1</v>
      </c>
      <c r="S21" s="59">
        <v>1</v>
      </c>
      <c r="T21"/>
    </row>
    <row r="22" spans="1:20" ht="15.75" thickBot="1" x14ac:dyDescent="0.3">
      <c r="A22" s="89"/>
      <c r="B22" s="19">
        <v>5</v>
      </c>
      <c r="C22" s="12"/>
      <c r="D22" s="6"/>
      <c r="E22" s="24"/>
      <c r="F22" s="33"/>
      <c r="G22" s="9"/>
      <c r="H22" s="26"/>
      <c r="I22" s="37"/>
      <c r="J22" s="9"/>
      <c r="K22" s="26"/>
      <c r="L22" s="37"/>
      <c r="M22" s="9"/>
      <c r="N22" s="26"/>
      <c r="O22" s="37"/>
      <c r="P22" s="9"/>
      <c r="Q22" s="29"/>
      <c r="R22" s="37"/>
      <c r="S22" s="2"/>
    </row>
    <row r="23" spans="1:20" ht="15.75" thickTop="1" x14ac:dyDescent="0.25">
      <c r="A23" s="88">
        <v>5</v>
      </c>
      <c r="B23" s="18">
        <v>1</v>
      </c>
      <c r="C23" s="11">
        <v>6</v>
      </c>
      <c r="D23" s="5">
        <v>6</v>
      </c>
      <c r="E23" s="23">
        <v>1</v>
      </c>
      <c r="F23" s="32">
        <v>1</v>
      </c>
      <c r="G23" s="8">
        <v>13</v>
      </c>
      <c r="H23" s="22">
        <v>1</v>
      </c>
      <c r="I23" s="36">
        <v>1</v>
      </c>
      <c r="J23" s="8">
        <v>2</v>
      </c>
      <c r="K23" s="22">
        <v>1</v>
      </c>
      <c r="L23" s="36">
        <v>1</v>
      </c>
      <c r="M23" s="8">
        <v>1</v>
      </c>
      <c r="N23" s="22">
        <v>1</v>
      </c>
      <c r="O23" s="36">
        <v>1</v>
      </c>
      <c r="P23" s="8">
        <v>1</v>
      </c>
      <c r="Q23" s="28">
        <v>1</v>
      </c>
      <c r="R23" s="36">
        <v>1</v>
      </c>
      <c r="S23" s="1">
        <v>1</v>
      </c>
    </row>
    <row r="24" spans="1:20" x14ac:dyDescent="0.25">
      <c r="A24" s="89"/>
      <c r="B24" s="19">
        <v>2</v>
      </c>
      <c r="C24" s="12">
        <v>6</v>
      </c>
      <c r="D24" s="6">
        <v>6</v>
      </c>
      <c r="E24" s="24">
        <v>1</v>
      </c>
      <c r="F24" s="33">
        <v>1</v>
      </c>
      <c r="G24" s="9">
        <v>15</v>
      </c>
      <c r="H24" s="26">
        <v>1</v>
      </c>
      <c r="I24" s="37">
        <v>1</v>
      </c>
      <c r="J24" s="9">
        <v>2</v>
      </c>
      <c r="K24" s="26">
        <v>1</v>
      </c>
      <c r="L24" s="37">
        <v>1</v>
      </c>
      <c r="M24" s="9">
        <v>2</v>
      </c>
      <c r="N24" s="26">
        <v>1</v>
      </c>
      <c r="O24" s="37">
        <v>1</v>
      </c>
      <c r="P24" s="9">
        <v>1</v>
      </c>
      <c r="Q24" s="29">
        <v>1</v>
      </c>
      <c r="R24" s="37">
        <v>1</v>
      </c>
      <c r="S24" s="2">
        <v>2</v>
      </c>
    </row>
    <row r="25" spans="1:20" x14ac:dyDescent="0.25">
      <c r="A25" s="89"/>
      <c r="B25" s="19">
        <v>3</v>
      </c>
      <c r="C25" s="12">
        <v>6</v>
      </c>
      <c r="D25" s="6">
        <v>6</v>
      </c>
      <c r="E25" s="24">
        <v>1</v>
      </c>
      <c r="F25" s="33">
        <v>1</v>
      </c>
      <c r="G25" s="9">
        <v>10</v>
      </c>
      <c r="H25" s="26">
        <v>1</v>
      </c>
      <c r="I25" s="37">
        <v>1</v>
      </c>
      <c r="J25" s="9">
        <v>2</v>
      </c>
      <c r="K25" s="26">
        <v>1</v>
      </c>
      <c r="L25" s="37">
        <v>1</v>
      </c>
      <c r="M25" s="9">
        <v>2</v>
      </c>
      <c r="N25" s="26">
        <v>1</v>
      </c>
      <c r="O25" s="37">
        <v>1</v>
      </c>
      <c r="P25" s="9">
        <v>1</v>
      </c>
      <c r="Q25" s="29">
        <v>1</v>
      </c>
      <c r="R25" s="37">
        <v>1</v>
      </c>
      <c r="S25" s="2">
        <v>1</v>
      </c>
    </row>
    <row r="26" spans="1:20" s="49" customFormat="1" x14ac:dyDescent="0.25">
      <c r="A26" s="89"/>
      <c r="B26" s="50">
        <v>4</v>
      </c>
      <c r="C26" s="51">
        <v>6</v>
      </c>
      <c r="D26" s="52">
        <v>6</v>
      </c>
      <c r="E26" s="53">
        <v>1</v>
      </c>
      <c r="F26" s="54">
        <v>1</v>
      </c>
      <c r="G26" s="55">
        <v>8</v>
      </c>
      <c r="H26" s="56">
        <v>1</v>
      </c>
      <c r="I26" s="57">
        <v>1</v>
      </c>
      <c r="J26" s="55">
        <v>2</v>
      </c>
      <c r="K26" s="56">
        <v>1</v>
      </c>
      <c r="L26" s="57">
        <v>1</v>
      </c>
      <c r="M26" s="55">
        <v>1</v>
      </c>
      <c r="N26" s="56">
        <v>1</v>
      </c>
      <c r="O26" s="57">
        <v>1</v>
      </c>
      <c r="P26" s="55">
        <v>1</v>
      </c>
      <c r="Q26" s="58">
        <v>1</v>
      </c>
      <c r="R26" s="57">
        <v>1</v>
      </c>
      <c r="S26" s="59">
        <v>1</v>
      </c>
      <c r="T26"/>
    </row>
    <row r="27" spans="1:20" ht="15.75" thickBot="1" x14ac:dyDescent="0.3">
      <c r="A27" s="89"/>
      <c r="B27" s="19">
        <v>5</v>
      </c>
      <c r="C27" s="12"/>
      <c r="D27" s="6"/>
      <c r="E27" s="24"/>
      <c r="F27" s="33"/>
      <c r="G27" s="9"/>
      <c r="H27" s="26"/>
      <c r="I27" s="37"/>
      <c r="J27" s="9"/>
      <c r="K27" s="26"/>
      <c r="L27" s="37"/>
      <c r="M27" s="9"/>
      <c r="N27" s="26"/>
      <c r="O27" s="37"/>
      <c r="P27" s="9"/>
      <c r="Q27" s="29"/>
      <c r="R27" s="37"/>
      <c r="S27" s="2"/>
    </row>
    <row r="28" spans="1:20" ht="15.75" thickTop="1" x14ac:dyDescent="0.25">
      <c r="A28" s="88">
        <v>6</v>
      </c>
      <c r="B28" s="18">
        <v>1</v>
      </c>
      <c r="C28" s="11">
        <v>6</v>
      </c>
      <c r="D28" s="5">
        <v>6</v>
      </c>
      <c r="E28" s="23">
        <v>1</v>
      </c>
      <c r="F28" s="32">
        <v>1</v>
      </c>
      <c r="G28" s="8">
        <v>13</v>
      </c>
      <c r="H28" s="22">
        <v>1</v>
      </c>
      <c r="I28" s="36">
        <v>1</v>
      </c>
      <c r="J28" s="8">
        <v>2</v>
      </c>
      <c r="K28" s="22">
        <v>1</v>
      </c>
      <c r="L28" s="36">
        <v>1</v>
      </c>
      <c r="M28" s="8">
        <v>2</v>
      </c>
      <c r="N28" s="22">
        <v>1</v>
      </c>
      <c r="O28" s="36">
        <v>1</v>
      </c>
      <c r="P28" s="8">
        <v>2</v>
      </c>
      <c r="Q28" s="28">
        <v>1</v>
      </c>
      <c r="R28" s="36">
        <v>1</v>
      </c>
      <c r="S28" s="1">
        <v>1</v>
      </c>
    </row>
    <row r="29" spans="1:20" x14ac:dyDescent="0.25">
      <c r="A29" s="89"/>
      <c r="B29" s="19">
        <v>2</v>
      </c>
      <c r="C29" s="12">
        <v>6</v>
      </c>
      <c r="D29" s="6">
        <v>6</v>
      </c>
      <c r="E29" s="24">
        <v>1</v>
      </c>
      <c r="F29" s="33">
        <v>1</v>
      </c>
      <c r="G29" s="9">
        <v>15</v>
      </c>
      <c r="H29" s="26">
        <v>1</v>
      </c>
      <c r="I29" s="37">
        <v>1</v>
      </c>
      <c r="J29" s="9">
        <v>2</v>
      </c>
      <c r="K29" s="26">
        <v>1</v>
      </c>
      <c r="L29" s="37">
        <v>1</v>
      </c>
      <c r="M29" s="9">
        <v>2</v>
      </c>
      <c r="N29" s="26">
        <v>1</v>
      </c>
      <c r="O29" s="37">
        <v>1</v>
      </c>
      <c r="P29" s="9">
        <v>1</v>
      </c>
      <c r="Q29" s="29">
        <v>1</v>
      </c>
      <c r="R29" s="37">
        <v>1</v>
      </c>
      <c r="S29" s="2">
        <v>1</v>
      </c>
    </row>
    <row r="30" spans="1:20" x14ac:dyDescent="0.25">
      <c r="A30" s="89"/>
      <c r="B30" s="19">
        <v>3</v>
      </c>
      <c r="C30" s="12">
        <v>6</v>
      </c>
      <c r="D30" s="6">
        <v>6</v>
      </c>
      <c r="E30" s="24">
        <v>0.61111111111111105</v>
      </c>
      <c r="F30" s="33">
        <v>0.75</v>
      </c>
      <c r="G30" s="9">
        <v>9</v>
      </c>
      <c r="H30" s="26">
        <v>1</v>
      </c>
      <c r="I30" s="37">
        <v>1</v>
      </c>
      <c r="J30" s="9">
        <v>1</v>
      </c>
      <c r="K30" s="26">
        <v>0</v>
      </c>
      <c r="L30" s="37">
        <v>0</v>
      </c>
      <c r="M30" s="9">
        <v>1</v>
      </c>
      <c r="N30" s="26">
        <f>5/6</f>
        <v>0.83333333333333337</v>
      </c>
      <c r="O30" s="37">
        <v>1</v>
      </c>
      <c r="P30" s="9">
        <v>2</v>
      </c>
      <c r="Q30" s="29">
        <v>1</v>
      </c>
      <c r="R30" s="37">
        <v>1</v>
      </c>
      <c r="S30" s="2">
        <v>1</v>
      </c>
    </row>
    <row r="31" spans="1:20" s="49" customFormat="1" x14ac:dyDescent="0.25">
      <c r="A31" s="89"/>
      <c r="B31" s="50">
        <v>4</v>
      </c>
      <c r="C31" s="51">
        <v>7</v>
      </c>
      <c r="D31" s="52">
        <v>7</v>
      </c>
      <c r="E31" s="53">
        <v>1</v>
      </c>
      <c r="F31" s="54">
        <v>1</v>
      </c>
      <c r="G31" s="55">
        <v>10</v>
      </c>
      <c r="H31" s="56">
        <v>1</v>
      </c>
      <c r="I31" s="57">
        <v>1</v>
      </c>
      <c r="J31" s="55">
        <v>1</v>
      </c>
      <c r="K31" s="56">
        <v>1</v>
      </c>
      <c r="L31" s="57">
        <f>2/3</f>
        <v>0.66666666666666663</v>
      </c>
      <c r="M31" s="55">
        <v>1</v>
      </c>
      <c r="N31" s="56">
        <f>3/5</f>
        <v>0.6</v>
      </c>
      <c r="O31" s="57">
        <v>1</v>
      </c>
      <c r="P31" s="55">
        <v>2</v>
      </c>
      <c r="Q31" s="58">
        <v>1</v>
      </c>
      <c r="R31" s="57">
        <v>1</v>
      </c>
      <c r="S31" s="59">
        <v>1</v>
      </c>
      <c r="T31"/>
    </row>
    <row r="32" spans="1:20" ht="15.75" thickBot="1" x14ac:dyDescent="0.3">
      <c r="A32" s="90"/>
      <c r="B32" s="20">
        <v>5</v>
      </c>
      <c r="C32" s="10"/>
      <c r="D32" s="4"/>
      <c r="E32" s="25"/>
      <c r="F32" s="34"/>
      <c r="G32" s="7"/>
      <c r="H32" s="27"/>
      <c r="I32" s="38"/>
      <c r="J32" s="7"/>
      <c r="K32" s="27"/>
      <c r="L32" s="38"/>
      <c r="M32" s="7"/>
      <c r="N32" s="27"/>
      <c r="O32" s="38"/>
      <c r="P32" s="7"/>
      <c r="Q32" s="30"/>
      <c r="R32" s="38"/>
      <c r="S32" s="3"/>
    </row>
    <row r="33" ht="15.75" thickTop="1" x14ac:dyDescent="0.25"/>
  </sheetData>
  <mergeCells count="13">
    <mergeCell ref="A28:A32"/>
    <mergeCell ref="Q1:S1"/>
    <mergeCell ref="A3:A7"/>
    <mergeCell ref="A8:A12"/>
    <mergeCell ref="A13:A17"/>
    <mergeCell ref="A18:A22"/>
    <mergeCell ref="A23:A27"/>
    <mergeCell ref="A1:A2"/>
    <mergeCell ref="B1:B2"/>
    <mergeCell ref="C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sqref="A1:A3"/>
    </sheetView>
  </sheetViews>
  <sheetFormatPr defaultRowHeight="15" x14ac:dyDescent="0.25"/>
  <cols>
    <col min="1" max="1" width="5.7109375" bestFit="1" customWidth="1"/>
    <col min="2" max="3" width="3" bestFit="1" customWidth="1"/>
    <col min="4" max="4" width="2.85546875" bestFit="1" customWidth="1"/>
    <col min="5" max="5" width="2.28515625" bestFit="1" customWidth="1"/>
    <col min="6" max="6" width="3" bestFit="1" customWidth="1"/>
    <col min="7" max="7" width="2.28515625" bestFit="1" customWidth="1"/>
    <col min="8" max="9" width="5.5703125" bestFit="1" customWidth="1"/>
    <col min="10" max="10" width="4.5703125" bestFit="1" customWidth="1"/>
    <col min="11" max="11" width="5.5703125" bestFit="1" customWidth="1"/>
    <col min="12" max="13" width="3" bestFit="1" customWidth="1"/>
    <col min="14" max="14" width="4.5703125" bestFit="1" customWidth="1"/>
    <col min="15" max="15" width="5.5703125" bestFit="1" customWidth="1"/>
    <col min="16" max="16" width="4.5703125" bestFit="1" customWidth="1"/>
    <col min="17" max="17" width="5.5703125" bestFit="1" customWidth="1"/>
    <col min="18" max="19" width="3" bestFit="1" customWidth="1"/>
  </cols>
  <sheetData>
    <row r="1" spans="1:19" ht="15.75" thickTop="1" x14ac:dyDescent="0.25">
      <c r="A1" s="102" t="s">
        <v>0</v>
      </c>
      <c r="B1" s="99" t="s">
        <v>12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8" t="s">
        <v>20</v>
      </c>
      <c r="O1" s="100"/>
      <c r="P1" s="100"/>
      <c r="Q1" s="100"/>
      <c r="R1" s="100"/>
      <c r="S1" s="109"/>
    </row>
    <row r="2" spans="1:19" x14ac:dyDescent="0.25">
      <c r="A2" s="103"/>
      <c r="B2" s="110" t="s">
        <v>14</v>
      </c>
      <c r="C2" s="106"/>
      <c r="D2" s="106" t="s">
        <v>13</v>
      </c>
      <c r="E2" s="106"/>
      <c r="F2" s="106" t="s">
        <v>15</v>
      </c>
      <c r="G2" s="106"/>
      <c r="H2" s="106" t="s">
        <v>16</v>
      </c>
      <c r="I2" s="106"/>
      <c r="J2" s="106" t="s">
        <v>17</v>
      </c>
      <c r="K2" s="106"/>
      <c r="L2" s="106" t="s">
        <v>2</v>
      </c>
      <c r="M2" s="111"/>
      <c r="N2" s="105" t="s">
        <v>16</v>
      </c>
      <c r="O2" s="106"/>
      <c r="P2" s="106" t="s">
        <v>17</v>
      </c>
      <c r="Q2" s="106"/>
      <c r="R2" s="106" t="s">
        <v>2</v>
      </c>
      <c r="S2" s="107"/>
    </row>
    <row r="3" spans="1:19" ht="15.75" thickBot="1" x14ac:dyDescent="0.3">
      <c r="A3" s="104"/>
      <c r="B3" s="80" t="s">
        <v>18</v>
      </c>
      <c r="C3" s="81" t="s">
        <v>19</v>
      </c>
      <c r="D3" s="81" t="s">
        <v>18</v>
      </c>
      <c r="E3" s="81" t="s">
        <v>19</v>
      </c>
      <c r="F3" s="81" t="s">
        <v>18</v>
      </c>
      <c r="G3" s="81" t="s">
        <v>19</v>
      </c>
      <c r="H3" s="81" t="s">
        <v>18</v>
      </c>
      <c r="I3" s="81" t="s">
        <v>19</v>
      </c>
      <c r="J3" s="81" t="s">
        <v>18</v>
      </c>
      <c r="K3" s="81" t="s">
        <v>19</v>
      </c>
      <c r="L3" s="81" t="s">
        <v>18</v>
      </c>
      <c r="M3" s="82" t="s">
        <v>19</v>
      </c>
      <c r="N3" s="83" t="s">
        <v>18</v>
      </c>
      <c r="O3" s="81" t="s">
        <v>19</v>
      </c>
      <c r="P3" s="81" t="s">
        <v>18</v>
      </c>
      <c r="Q3" s="81" t="s">
        <v>19</v>
      </c>
      <c r="R3" s="81" t="s">
        <v>18</v>
      </c>
      <c r="S3" s="84" t="s">
        <v>19</v>
      </c>
    </row>
    <row r="4" spans="1:19" ht="15.75" thickTop="1" x14ac:dyDescent="0.25">
      <c r="A4" s="73">
        <v>1</v>
      </c>
      <c r="B4" s="74">
        <f>SUM(Manual!D3:D6)</f>
        <v>11</v>
      </c>
      <c r="C4" s="75">
        <f>SUM(Tool!D3:D6)</f>
        <v>26</v>
      </c>
      <c r="D4" s="75">
        <v>5</v>
      </c>
      <c r="E4" s="75">
        <v>0</v>
      </c>
      <c r="F4" s="75">
        <f>24-B4</f>
        <v>13</v>
      </c>
      <c r="G4" s="75">
        <v>0</v>
      </c>
      <c r="H4" s="76">
        <f>AVERAGE(Manual!F3:F6)</f>
        <v>0.91666666666666663</v>
      </c>
      <c r="I4" s="76">
        <f>AVERAGE(Tool!F3:F6)</f>
        <v>0.96180555555555547</v>
      </c>
      <c r="J4" s="76">
        <f>AVERAGE(Manual!E3:E6)</f>
        <v>0.67031249999999998</v>
      </c>
      <c r="K4" s="76">
        <f>AVERAGE(Tool!E3:E6)</f>
        <v>1</v>
      </c>
      <c r="L4" s="75">
        <f>SUM(Manual!G3:G6)</f>
        <v>70</v>
      </c>
      <c r="M4" s="77">
        <f>SUM(Tool!G3:G6)</f>
        <v>31</v>
      </c>
      <c r="N4" s="78">
        <f>AVERAGE(Manual!I3:I6,Manual!L3:L6,Manual!O3:O6,Manual!R3:R6)</f>
        <v>0.818154761904762</v>
      </c>
      <c r="O4" s="76">
        <f>AVERAGE(Tool!I3:I6,Tool!L3:L6,Tool!O3:O6,Tool!R3:R6)</f>
        <v>0.98958333333333337</v>
      </c>
      <c r="P4" s="76">
        <f>AVERAGE(Manual!H3:H6,Manual!K3:K6,Manual!N3:N6,Manual!Q3:Q6)</f>
        <v>0.765625</v>
      </c>
      <c r="Q4" s="76">
        <f>AVERAGE(Tool!H3:H6,Tool!K3:K6,Tool!N3:N6,Tool!Q3:Q6)</f>
        <v>0.99375000000000002</v>
      </c>
      <c r="R4" s="75">
        <f>SUM(Manual!J3:J6,Manual!M3:M6,Manual!P3:P6,Manual!S3:S6)</f>
        <v>37</v>
      </c>
      <c r="S4" s="79">
        <f>SUM(Tool!J3:J6,Tool!M3:M6,Tool!P3:P6,Tool!S3:S6)</f>
        <v>23</v>
      </c>
    </row>
    <row r="5" spans="1:19" x14ac:dyDescent="0.25">
      <c r="A5" s="67">
        <v>2</v>
      </c>
      <c r="B5" s="12">
        <f>SUM(Manual!D8:D11)</f>
        <v>8</v>
      </c>
      <c r="C5" s="60">
        <f>SUM(Tool!D8:D11)</f>
        <v>24</v>
      </c>
      <c r="D5" s="60">
        <v>4</v>
      </c>
      <c r="E5" s="60">
        <v>0</v>
      </c>
      <c r="F5" s="60">
        <f t="shared" ref="F5:F9" si="0">24-B5</f>
        <v>16</v>
      </c>
      <c r="G5" s="60">
        <v>0</v>
      </c>
      <c r="H5" s="65">
        <f>AVERAGE(Manual!F8:F11)</f>
        <v>0.76666666666666661</v>
      </c>
      <c r="I5" s="65">
        <f>AVERAGE(Tool!F8:F11)</f>
        <v>1</v>
      </c>
      <c r="J5" s="65">
        <f>AVERAGE(Manual!E8:E11)</f>
        <v>0.64806547619047605</v>
      </c>
      <c r="K5" s="65">
        <f>AVERAGE(Tool!E8:E11)</f>
        <v>0.91790674603174571</v>
      </c>
      <c r="L5" s="60">
        <f>SUM(Manual!G8:G11)</f>
        <v>69</v>
      </c>
      <c r="M5" s="9">
        <f>SUM(Tool!G8:G11)</f>
        <v>31</v>
      </c>
      <c r="N5" s="66">
        <f>AVERAGE(Manual!I8:I11,Manual!L8:L11,Manual!O8:O11,Manual!R8:R11)</f>
        <v>0.7114583333333333</v>
      </c>
      <c r="O5" s="65">
        <f>AVERAGE(Tool!I8:I11,Tool!L8:L11,Tool!O8:O11,Tool!R8:R11)</f>
        <v>0.91607142857142865</v>
      </c>
      <c r="P5" s="65">
        <f>AVERAGE(Manual!H8:H11,Manual!K8:K11,Manual!N8:N11,Manual!Q8:Q11)</f>
        <v>0.6796875</v>
      </c>
      <c r="Q5" s="65">
        <f>AVERAGE(Tool!H8:H11,Tool!K8:K11,Tool!N8:N11,Tool!Q8:Q11)</f>
        <v>0.91249999999999998</v>
      </c>
      <c r="R5" s="60">
        <f>SUM(Manual!J8:J11,Manual!M8:M11,Manual!P8:P11,Manual!S8:S11)</f>
        <v>42</v>
      </c>
      <c r="S5" s="2">
        <f>SUM(Tool!J8:J11,Tool!M8:M11,Tool!P8:P11,Tool!S8:S11)</f>
        <v>29</v>
      </c>
    </row>
    <row r="6" spans="1:19" x14ac:dyDescent="0.25">
      <c r="A6" s="67">
        <v>3</v>
      </c>
      <c r="B6" s="12">
        <f>SUM(Manual!D13:D16)</f>
        <v>11</v>
      </c>
      <c r="C6" s="60">
        <f>SUM(Tool!D13:D16)</f>
        <v>24</v>
      </c>
      <c r="D6" s="60">
        <v>6</v>
      </c>
      <c r="E6" s="60">
        <v>0</v>
      </c>
      <c r="F6" s="60">
        <f t="shared" si="0"/>
        <v>13</v>
      </c>
      <c r="G6" s="60">
        <v>0</v>
      </c>
      <c r="H6" s="65">
        <f>AVERAGE(Manual!F13:F16)</f>
        <v>1</v>
      </c>
      <c r="I6" s="65">
        <f>AVERAGE(Tool!F13:F16)</f>
        <v>1</v>
      </c>
      <c r="J6" s="65">
        <f>AVERAGE(Manual!E13:E16)</f>
        <v>0.63541666666666663</v>
      </c>
      <c r="K6" s="65">
        <f>AVERAGE(Tool!E13:E16)</f>
        <v>0.99166666666666647</v>
      </c>
      <c r="L6" s="60">
        <f>SUM(Manual!G13:G16)</f>
        <v>47</v>
      </c>
      <c r="M6" s="9">
        <f>SUM(Tool!G13:G16)</f>
        <v>39</v>
      </c>
      <c r="N6" s="66">
        <f>AVERAGE(Manual!I13:I16,Manual!L13:L16,Manual!O13:O16,Manual!R13:R16)</f>
        <v>0.57604166666666656</v>
      </c>
      <c r="O6" s="65">
        <f>AVERAGE(Tool!I13:I16,Tool!L13:L16,Tool!O13:O16,Tool!R13:R16)</f>
        <v>1</v>
      </c>
      <c r="P6" s="65">
        <f>AVERAGE(Manual!H13:H16,Manual!K13:K16,Manual!N13:N16,Manual!Q13:Q16)</f>
        <v>0.39305555555555555</v>
      </c>
      <c r="Q6" s="65">
        <f>AVERAGE(Tool!H13:H16,Tool!K13:K16,Tool!N13:N16,Tool!Q13:Q16)</f>
        <v>1</v>
      </c>
      <c r="R6" s="60">
        <f>SUM(Manual!J13:J16,Manual!M13:M16,Manual!P13:P16,Manual!S13:S16)</f>
        <v>35</v>
      </c>
      <c r="S6" s="68">
        <f>SUM(Tool!J13:J16,Tool!M13:M16,Tool!P13:P16,Tool!S13:S16)</f>
        <v>22</v>
      </c>
    </row>
    <row r="7" spans="1:19" x14ac:dyDescent="0.25">
      <c r="A7" s="67">
        <v>4</v>
      </c>
      <c r="B7" s="12">
        <f>SUM(Manual!D18:D21)</f>
        <v>13</v>
      </c>
      <c r="C7" s="60">
        <f>SUM(Tool!D18:D21)</f>
        <v>23</v>
      </c>
      <c r="D7" s="60">
        <v>3</v>
      </c>
      <c r="E7" s="60">
        <v>0</v>
      </c>
      <c r="F7" s="60">
        <f t="shared" si="0"/>
        <v>11</v>
      </c>
      <c r="G7" s="60">
        <v>1</v>
      </c>
      <c r="H7" s="65">
        <f>AVERAGE(Manual!F18:F21)</f>
        <v>1</v>
      </c>
      <c r="I7" s="65">
        <f>AVERAGE(Tool!F18:F21)</f>
        <v>1</v>
      </c>
      <c r="J7" s="65">
        <f>AVERAGE(Manual!E18:E21)</f>
        <v>0.95833333333333326</v>
      </c>
      <c r="K7" s="65">
        <f>AVERAGE(Tool!E18:E21)</f>
        <v>1</v>
      </c>
      <c r="L7" s="60">
        <f>SUM(Manual!G18:G21)</f>
        <v>74</v>
      </c>
      <c r="M7" s="9">
        <f>SUM(Tool!G18:G21)</f>
        <v>43</v>
      </c>
      <c r="N7" s="66">
        <f>AVERAGE(Manual!I18:I21,Manual!L18:L21,Manual!O18:O21,Manual!R18:R21)</f>
        <v>0.75915178571428577</v>
      </c>
      <c r="O7" s="65">
        <f>AVERAGE(Tool!I18:I21,Tool!L18:L21,Tool!O18:O21,Tool!R18:R21)</f>
        <v>1</v>
      </c>
      <c r="P7" s="65">
        <f>AVERAGE(Manual!H18:H21,Manual!K18:K21,Manual!N18:N21,Manual!Q18:Q21)</f>
        <v>0.71354166666666674</v>
      </c>
      <c r="Q7" s="65">
        <f>AVERAGE(Tool!H18:H21,Tool!K18:K21,Tool!N18:N21,Tool!Q18:Q21)</f>
        <v>0.96875</v>
      </c>
      <c r="R7" s="60">
        <f>SUM(Manual!J18:J21,Manual!M18:M21,Manual!P18:P21,Manual!S18:S21)</f>
        <v>36</v>
      </c>
      <c r="S7" s="2">
        <f>SUM(Tool!J18:J21,Tool!M18:M21,Tool!P18:P21,Tool!S18:S21)</f>
        <v>25</v>
      </c>
    </row>
    <row r="8" spans="1:19" x14ac:dyDescent="0.25">
      <c r="A8" s="67">
        <v>5</v>
      </c>
      <c r="B8" s="12">
        <f>SUM(Manual!D23:D26)</f>
        <v>6</v>
      </c>
      <c r="C8" s="60">
        <f>SUM(Tool!D23:D26)</f>
        <v>24</v>
      </c>
      <c r="D8" s="60">
        <v>6</v>
      </c>
      <c r="E8" s="60">
        <v>0</v>
      </c>
      <c r="F8" s="60">
        <f t="shared" si="0"/>
        <v>18</v>
      </c>
      <c r="G8" s="60">
        <v>0</v>
      </c>
      <c r="H8" s="65">
        <f>AVERAGE(Manual!F23:F26)</f>
        <v>0.8125</v>
      </c>
      <c r="I8" s="65">
        <f>AVERAGE(Tool!F23:F26)</f>
        <v>1</v>
      </c>
      <c r="J8" s="65">
        <f>AVERAGE(Manual!E23:E26)</f>
        <v>0.8</v>
      </c>
      <c r="K8" s="65">
        <f>AVERAGE(Tool!E23:E26)</f>
        <v>1</v>
      </c>
      <c r="L8" s="64">
        <f>SUM(Manual!G23:G26)</f>
        <v>72</v>
      </c>
      <c r="M8" s="9">
        <f>SUM(Tool!G23:G26)</f>
        <v>46</v>
      </c>
      <c r="N8" s="66">
        <f>AVERAGE(Manual!I23:I26,Manual!L23:L26,Manual!O23:O26,Manual!R23:R26)</f>
        <v>0.76718749999999991</v>
      </c>
      <c r="O8" s="65">
        <f>AVERAGE(Tool!I23:I26,Tool!L23:L26,Tool!O23:O26,Tool!R23:R26)</f>
        <v>1</v>
      </c>
      <c r="P8" s="65">
        <f>AVERAGE(Manual!H23:H26,Manual!K23:K26,Manual!N23:N26,Manual!Q23:Q26)</f>
        <v>0.44494583333333337</v>
      </c>
      <c r="Q8" s="65">
        <f>AVERAGE(Tool!H23:H26,Tool!K23:K26,Tool!N23:N26,Tool!Q23:Q26)</f>
        <v>1</v>
      </c>
      <c r="R8" s="60">
        <f>SUM(Manual!J23:J26,Manual!M23:M26,Manual!P23:P26,Manual!S23:S26)</f>
        <v>33</v>
      </c>
      <c r="S8" s="2">
        <f>SUM(Tool!J23:J26,Tool!M23:M26,Tool!P23:P26,Tool!S23:S26)</f>
        <v>23</v>
      </c>
    </row>
    <row r="9" spans="1:19" ht="15.75" thickBot="1" x14ac:dyDescent="0.3">
      <c r="A9" s="69">
        <v>6</v>
      </c>
      <c r="B9" s="10">
        <f>SUM(Manual!D28:D31)</f>
        <v>16</v>
      </c>
      <c r="C9" s="70">
        <f>SUM(Tool!D28:D31)</f>
        <v>25</v>
      </c>
      <c r="D9" s="70">
        <v>3</v>
      </c>
      <c r="E9" s="70">
        <v>0</v>
      </c>
      <c r="F9" s="70">
        <f t="shared" si="0"/>
        <v>8</v>
      </c>
      <c r="G9" s="70">
        <v>0</v>
      </c>
      <c r="H9" s="71">
        <f>AVERAGE(Manual!F28:F31)</f>
        <v>0.97916666666666652</v>
      </c>
      <c r="I9" s="71">
        <f>AVERAGE(Tool!F28:F31)</f>
        <v>0.9375</v>
      </c>
      <c r="J9" s="71">
        <f>AVERAGE(Manual!E28:E31)</f>
        <v>0.90277777777777746</v>
      </c>
      <c r="K9" s="71">
        <f>AVERAGE(Tool!E28:E31)</f>
        <v>0.90277777777777779</v>
      </c>
      <c r="L9" s="70">
        <f>SUM(Manual!G28:G31)</f>
        <v>76</v>
      </c>
      <c r="M9" s="7">
        <f>SUM(Tool!G28:G31)</f>
        <v>47</v>
      </c>
      <c r="N9" s="72">
        <f>AVERAGE(Manual!I28:I31,Manual!L28:L31,Manual!O28:O31,Manual!R28:R31)</f>
        <v>0.75416666666666665</v>
      </c>
      <c r="O9" s="71">
        <f>AVERAGE(Tool!I28:I31,Tool!L28:L31,Tool!O28:O31,Tool!R28:R31)</f>
        <v>0.91666666666666674</v>
      </c>
      <c r="P9" s="71">
        <f>AVERAGE(Manual!H28:H31,Manual!K28:K31,Manual!N28:N31,Manual!Q28:Q31)</f>
        <v>0.66874999999999996</v>
      </c>
      <c r="Q9" s="71">
        <f>AVERAGE(Tool!H28:H31,Tool!K28:K31,Tool!N28:N31,Tool!Q28:Q31)</f>
        <v>0.90208333333333335</v>
      </c>
      <c r="R9" s="70">
        <f>SUM(Manual!J28:J31,Manual!M28:M31,Manual!P28:P31,Manual!S28:S31)</f>
        <v>42</v>
      </c>
      <c r="S9" s="3">
        <f>SUM(Tool!J28:J31,Tool!M28:M31,Tool!P28:P31,Tool!S28:S31)</f>
        <v>23</v>
      </c>
    </row>
    <row r="10" spans="1:19" ht="15.75" thickTop="1" x14ac:dyDescent="0.25"/>
  </sheetData>
  <mergeCells count="12">
    <mergeCell ref="B1:M1"/>
    <mergeCell ref="A1:A3"/>
    <mergeCell ref="N2:O2"/>
    <mergeCell ref="P2:Q2"/>
    <mergeCell ref="R2:S2"/>
    <mergeCell ref="N1:S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portrait" horizontalDpi="1200" verticalDpi="1200" r:id="rId1"/>
  <ignoredErrors>
    <ignoredError sqref="R4:R9 P4:P5 P7 P9 N7:N9 L4:L9 J6:J7 J9 H6:H9 B4: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Manual</vt:lpstr>
      <vt:lpstr>Tool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2011-10-06T18:33:20Z</dcterms:modified>
</cp:coreProperties>
</file>