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<sst xmlns="http://schemas.openxmlformats.org/spreadsheetml/2006/main" count="55" uniqueCount="23">
  <si>
    <t>Coal</t>
  </si>
  <si>
    <t>Gas</t>
  </si>
  <si>
    <t>Nuclear</t>
  </si>
  <si>
    <t>Fuel price inflation rate</t>
  </si>
  <si>
    <t>Fuel prices $/MBTU</t>
  </si>
  <si>
    <t>Capacity MW</t>
  </si>
  <si>
    <t>Capacity factor</t>
  </si>
  <si>
    <t>PC</t>
  </si>
  <si>
    <t>NGCC</t>
  </si>
  <si>
    <t>Uranium</t>
  </si>
  <si>
    <t>Full Load Heat Rate (MBTU/MWhr)</t>
  </si>
  <si>
    <t>Operational Cost $</t>
  </si>
  <si>
    <t>Overnight Installed Cost $/kW</t>
  </si>
  <si>
    <t xml:space="preserve">Fixed Charge Rate </t>
  </si>
  <si>
    <t>Total Annual Costs $</t>
  </si>
  <si>
    <t>Fixed Charges $</t>
  </si>
  <si>
    <t>Year</t>
  </si>
  <si>
    <t>Present worth $</t>
  </si>
  <si>
    <t>Disscount rate</t>
  </si>
  <si>
    <t>Levelized $</t>
  </si>
  <si>
    <t>Energy</t>
  </si>
  <si>
    <t>PC-Energy</t>
  </si>
  <si>
    <t>PW(PCenergy)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</si>
</sst>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b/>
      <sz val="10.75"/>
      <color indexed="8"/>
      <name val="Arial"/>
      <family val="0"/>
    </font>
    <font>
      <sz val="9.8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1"/>
      <color indexed="8"/>
      <name val="Arial"/>
      <family val="0"/>
    </font>
    <font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 price forecast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4175"/>
          <c:w val="0.83725"/>
          <c:h val="0.769"/>
        </c:manualLayout>
      </c:layout>
      <c:lineChart>
        <c:grouping val="standard"/>
        <c:varyColors val="0"/>
        <c:ser>
          <c:idx val="0"/>
          <c:order val="0"/>
          <c:tx>
            <c:v>Coal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Sheet1!$A$21:$A$61</c:f>
              <c:numCache/>
            </c:numRef>
          </c:cat>
          <c:val>
            <c:numRef>
              <c:f>Sheet1!$B$21:$B$61</c:f>
              <c:numCache/>
            </c:numRef>
          </c:val>
          <c:smooth val="0"/>
        </c:ser>
        <c:ser>
          <c:idx val="1"/>
          <c:order val="1"/>
          <c:tx>
            <c:v>Gas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Sheet1!$C$21:$C$61</c:f>
              <c:numCache/>
            </c:numRef>
          </c:val>
          <c:smooth val="0"/>
        </c:ser>
        <c:ser>
          <c:idx val="2"/>
          <c:order val="2"/>
          <c:tx>
            <c:v>Uranium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Sheet1!$D$21:$D$61</c:f>
              <c:numCache/>
            </c:numRef>
          </c:val>
          <c:smooth val="0"/>
        </c:ser>
        <c:marker val="1"/>
        <c:axId val="27207121"/>
        <c:axId val="43537498"/>
      </c:lineChart>
      <c:catAx>
        <c:axId val="27207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37498"/>
        <c:crosses val="autoZero"/>
        <c:auto val="1"/>
        <c:lblOffset val="100"/>
        <c:tickLblSkip val="2"/>
        <c:noMultiLvlLbl val="0"/>
      </c:catAx>
      <c:valAx>
        <c:axId val="43537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$/MBTU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07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394"/>
          <c:w val="0.1017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Operating costs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175"/>
          <c:w val="0.842"/>
          <c:h val="0.769"/>
        </c:manualLayout>
      </c:layout>
      <c:lineChart>
        <c:grouping val="standard"/>
        <c:varyColors val="0"/>
        <c:ser>
          <c:idx val="0"/>
          <c:order val="0"/>
          <c:tx>
            <c:v>PC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Sheet1!$A$21:$A$61</c:f>
              <c:numCache/>
            </c:numRef>
          </c:cat>
          <c:val>
            <c:numRef>
              <c:f>Sheet1!$J$21:$J$61</c:f>
              <c:numCache/>
            </c:numRef>
          </c:val>
          <c:smooth val="0"/>
        </c:ser>
        <c:ser>
          <c:idx val="1"/>
          <c:order val="1"/>
          <c:tx>
            <c:v>NGCC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Sheet1!$K$21:$K$61</c:f>
              <c:numCache/>
            </c:numRef>
          </c:val>
          <c:smooth val="0"/>
        </c:ser>
        <c:ser>
          <c:idx val="2"/>
          <c:order val="2"/>
          <c:tx>
            <c:v>Nuclear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Sheet1!$L$21:$L$61</c:f>
              <c:numCache/>
            </c:numRef>
          </c:val>
          <c:smooth val="0"/>
        </c:ser>
        <c:marker val="1"/>
        <c:axId val="56293163"/>
        <c:axId val="36876420"/>
      </c:lineChart>
      <c:catAx>
        <c:axId val="56293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6420"/>
        <c:crosses val="autoZero"/>
        <c:auto val="1"/>
        <c:lblOffset val="100"/>
        <c:tickLblSkip val="2"/>
        <c:noMultiLvlLbl val="0"/>
      </c:catAx>
      <c:valAx>
        <c:axId val="36876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40225"/>
          <c:w val="0.097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Levelized fixed costs</a:t>
            </a:r>
          </a:p>
        </c:rich>
      </c:tx>
      <c:layout>
        <c:manualLayout>
          <c:xMode val="factor"/>
          <c:yMode val="factor"/>
          <c:x val="0.00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675"/>
          <c:w val="0.833"/>
          <c:h val="0.7955"/>
        </c:manualLayout>
      </c:layout>
      <c:lineChart>
        <c:grouping val="standard"/>
        <c:varyColors val="0"/>
        <c:ser>
          <c:idx val="0"/>
          <c:order val="0"/>
          <c:tx>
            <c:v>PC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Sheet1!$A$21:$A$61</c:f>
              <c:numCache/>
            </c:numRef>
          </c:cat>
          <c:val>
            <c:numRef>
              <c:f>Sheet1!$M$21:$M$61</c:f>
              <c:numCache/>
            </c:numRef>
          </c:val>
          <c:smooth val="0"/>
        </c:ser>
        <c:ser>
          <c:idx val="1"/>
          <c:order val="1"/>
          <c:tx>
            <c:v>NGCC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Sheet1!$N$21:$N$61</c:f>
              <c:numCache/>
            </c:numRef>
          </c:val>
          <c:smooth val="0"/>
        </c:ser>
        <c:ser>
          <c:idx val="2"/>
          <c:order val="2"/>
          <c:tx>
            <c:v>Nuclear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Sheet1!$O$21:$O$61</c:f>
              <c:numCache/>
            </c:numRef>
          </c:val>
          <c:smooth val="0"/>
        </c:ser>
        <c:marker val="1"/>
        <c:axId val="63452325"/>
        <c:axId val="34200014"/>
      </c:lineChart>
      <c:catAx>
        <c:axId val="6345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0014"/>
        <c:crosses val="autoZero"/>
        <c:auto val="1"/>
        <c:lblOffset val="100"/>
        <c:tickLblSkip val="2"/>
        <c:noMultiLvlLbl val="0"/>
      </c:catAx>
      <c:valAx>
        <c:axId val="34200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2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41375"/>
          <c:w val="0.1037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annual costs</a:t>
            </a:r>
          </a:p>
        </c:rich>
      </c:tx>
      <c:layout>
        <c:manualLayout>
          <c:xMode val="factor"/>
          <c:yMode val="factor"/>
          <c:x val="0.001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37"/>
          <c:w val="0.8395"/>
          <c:h val="0.77675"/>
        </c:manualLayout>
      </c:layout>
      <c:lineChart>
        <c:grouping val="standard"/>
        <c:varyColors val="0"/>
        <c:ser>
          <c:idx val="0"/>
          <c:order val="0"/>
          <c:tx>
            <c:v>PC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Sheet1!$A$21:$A$61</c:f>
              <c:numCache/>
            </c:numRef>
          </c:cat>
          <c:val>
            <c:numRef>
              <c:f>Sheet1!$P$21:$P$61</c:f>
              <c:numCache/>
            </c:numRef>
          </c:val>
          <c:smooth val="0"/>
        </c:ser>
        <c:ser>
          <c:idx val="1"/>
          <c:order val="1"/>
          <c:tx>
            <c:v>NGCC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Sheet1!$Q$21:$Q$61</c:f>
              <c:numCache/>
            </c:numRef>
          </c:val>
          <c:smooth val="0"/>
        </c:ser>
        <c:ser>
          <c:idx val="2"/>
          <c:order val="2"/>
          <c:tx>
            <c:v>Nuclear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Sheet1!$R$21:$R$61</c:f>
              <c:numCache/>
            </c:numRef>
          </c:val>
          <c:smooth val="0"/>
        </c:ser>
        <c:marker val="1"/>
        <c:axId val="39364671"/>
        <c:axId val="18737720"/>
      </c:lineChart>
      <c:catAx>
        <c:axId val="39364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37720"/>
        <c:crosses val="autoZero"/>
        <c:auto val="1"/>
        <c:lblOffset val="100"/>
        <c:tickLblSkip val="2"/>
        <c:noMultiLvlLbl val="0"/>
      </c:catAx>
      <c:valAx>
        <c:axId val="18737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64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40675"/>
          <c:w val="0.09825"/>
          <c:h val="0.1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63</xdr:row>
      <xdr:rowOff>28575</xdr:rowOff>
    </xdr:from>
    <xdr:to>
      <xdr:col>14</xdr:col>
      <xdr:colOff>152400</xdr:colOff>
      <xdr:row>85</xdr:row>
      <xdr:rowOff>104775</xdr:rowOff>
    </xdr:to>
    <xdr:graphicFrame>
      <xdr:nvGraphicFramePr>
        <xdr:cNvPr id="1" name="Chart 1"/>
        <xdr:cNvGraphicFramePr/>
      </xdr:nvGraphicFramePr>
      <xdr:xfrm>
        <a:off x="180975" y="10229850"/>
        <a:ext cx="95345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266700</xdr:colOff>
      <xdr:row>63</xdr:row>
      <xdr:rowOff>47625</xdr:rowOff>
    </xdr:from>
    <xdr:to>
      <xdr:col>23</xdr:col>
      <xdr:colOff>571500</xdr:colOff>
      <xdr:row>85</xdr:row>
      <xdr:rowOff>123825</xdr:rowOff>
    </xdr:to>
    <xdr:graphicFrame>
      <xdr:nvGraphicFramePr>
        <xdr:cNvPr id="2" name="Chart 2"/>
        <xdr:cNvGraphicFramePr/>
      </xdr:nvGraphicFramePr>
      <xdr:xfrm>
        <a:off x="9829800" y="10248900"/>
        <a:ext cx="78390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276225</xdr:colOff>
      <xdr:row>86</xdr:row>
      <xdr:rowOff>114300</xdr:rowOff>
    </xdr:from>
    <xdr:to>
      <xdr:col>23</xdr:col>
      <xdr:colOff>533400</xdr:colOff>
      <xdr:row>113</xdr:row>
      <xdr:rowOff>19050</xdr:rowOff>
    </xdr:to>
    <xdr:graphicFrame>
      <xdr:nvGraphicFramePr>
        <xdr:cNvPr id="3" name="Chart 3"/>
        <xdr:cNvGraphicFramePr/>
      </xdr:nvGraphicFramePr>
      <xdr:xfrm>
        <a:off x="9839325" y="14039850"/>
        <a:ext cx="7791450" cy="427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314325</xdr:colOff>
      <xdr:row>113</xdr:row>
      <xdr:rowOff>152400</xdr:rowOff>
    </xdr:from>
    <xdr:to>
      <xdr:col>23</xdr:col>
      <xdr:colOff>523875</xdr:colOff>
      <xdr:row>137</xdr:row>
      <xdr:rowOff>28575</xdr:rowOff>
    </xdr:to>
    <xdr:graphicFrame>
      <xdr:nvGraphicFramePr>
        <xdr:cNvPr id="4" name="Chart 4"/>
        <xdr:cNvGraphicFramePr/>
      </xdr:nvGraphicFramePr>
      <xdr:xfrm>
        <a:off x="9877425" y="18449925"/>
        <a:ext cx="7743825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="75" zoomScaleNormal="75" zoomScalePageLayoutView="0" workbookViewId="0" topLeftCell="A5">
      <selection activeCell="R8" sqref="R8"/>
    </sheetView>
  </sheetViews>
  <sheetFormatPr defaultColWidth="9.140625" defaultRowHeight="12.75"/>
  <cols>
    <col min="8" max="8" width="11.8515625" style="0" customWidth="1"/>
    <col min="9" max="9" width="13.57421875" style="0" customWidth="1"/>
    <col min="10" max="10" width="10.00390625" style="0" bestFit="1" customWidth="1"/>
    <col min="11" max="12" width="11.00390625" style="0" customWidth="1"/>
    <col min="13" max="13" width="10.00390625" style="0" bestFit="1" customWidth="1"/>
    <col min="14" max="14" width="12.00390625" style="0" customWidth="1"/>
    <col min="15" max="15" width="12.7109375" style="0" customWidth="1"/>
    <col min="16" max="16" width="12.28125" style="0" customWidth="1"/>
    <col min="17" max="17" width="14.7109375" style="0" customWidth="1"/>
    <col min="18" max="18" width="14.140625" style="0" customWidth="1"/>
    <col min="20" max="20" width="11.00390625" style="0" bestFit="1" customWidth="1"/>
    <col min="21" max="21" width="14.28125" style="0" customWidth="1"/>
    <col min="22" max="22" width="15.57421875" style="0" customWidth="1"/>
  </cols>
  <sheetData>
    <row r="1" spans="2:9" ht="12.75">
      <c r="B1" s="2" t="s">
        <v>3</v>
      </c>
      <c r="C1" s="2"/>
      <c r="D1" s="2"/>
      <c r="E1" s="2" t="s">
        <v>5</v>
      </c>
      <c r="F1" s="2"/>
      <c r="G1" s="2"/>
      <c r="H1" s="1"/>
      <c r="I1" s="1"/>
    </row>
    <row r="2" spans="2:7" ht="12.75">
      <c r="B2" t="s">
        <v>0</v>
      </c>
      <c r="C2" t="s">
        <v>1</v>
      </c>
      <c r="D2" t="s">
        <v>9</v>
      </c>
      <c r="E2" t="s">
        <v>7</v>
      </c>
      <c r="F2" t="s">
        <v>8</v>
      </c>
      <c r="G2" t="s">
        <v>2</v>
      </c>
    </row>
    <row r="3" spans="2:7" ht="12.75">
      <c r="B3">
        <v>1.01</v>
      </c>
      <c r="C3">
        <v>1.02</v>
      </c>
      <c r="D3">
        <v>1.01</v>
      </c>
      <c r="E3">
        <v>1000</v>
      </c>
      <c r="F3">
        <v>1000</v>
      </c>
      <c r="G3">
        <v>1000</v>
      </c>
    </row>
    <row r="4" spans="5:9" ht="12.75">
      <c r="E4" s="2" t="s">
        <v>6</v>
      </c>
      <c r="F4" s="2"/>
      <c r="G4" s="2"/>
      <c r="H4" s="1"/>
      <c r="I4" s="1"/>
    </row>
    <row r="5" spans="5:7" ht="12.75">
      <c r="E5" t="s">
        <v>7</v>
      </c>
      <c r="F5" t="s">
        <v>8</v>
      </c>
      <c r="G5" t="s">
        <v>2</v>
      </c>
    </row>
    <row r="6" spans="5:7" ht="12.75">
      <c r="E6">
        <v>1</v>
      </c>
      <c r="F6">
        <v>1</v>
      </c>
      <c r="G6">
        <v>1</v>
      </c>
    </row>
    <row r="7" spans="5:22" ht="12.75">
      <c r="E7" s="2" t="s">
        <v>10</v>
      </c>
      <c r="F7" s="2"/>
      <c r="G7" s="2"/>
      <c r="H7" s="1"/>
      <c r="I7" s="1"/>
      <c r="T7" t="s">
        <v>7</v>
      </c>
      <c r="U7" t="s">
        <v>8</v>
      </c>
      <c r="V7" t="s">
        <v>2</v>
      </c>
    </row>
    <row r="8" spans="5:20" ht="12.75">
      <c r="E8" t="s">
        <v>7</v>
      </c>
      <c r="F8" t="s">
        <v>8</v>
      </c>
      <c r="G8" t="s">
        <v>2</v>
      </c>
      <c r="K8">
        <v>104459612.803618</v>
      </c>
      <c r="T8" t="s">
        <v>19</v>
      </c>
    </row>
    <row r="9" spans="5:22" ht="12.75">
      <c r="E9">
        <v>9.6</v>
      </c>
      <c r="F9">
        <v>7.2</v>
      </c>
      <c r="G9">
        <v>9.3</v>
      </c>
      <c r="T9">
        <v>525043605.43912745</v>
      </c>
      <c r="U9">
        <v>872793210.7505705</v>
      </c>
      <c r="V9">
        <v>582429069.3179132</v>
      </c>
    </row>
    <row r="10" spans="5:20" ht="12.75">
      <c r="E10" s="2" t="s">
        <v>12</v>
      </c>
      <c r="F10" s="2"/>
      <c r="G10" s="2"/>
      <c r="H10" s="1"/>
      <c r="I10" s="1"/>
      <c r="T10" t="s">
        <v>17</v>
      </c>
    </row>
    <row r="11" spans="5:22" ht="12.75">
      <c r="E11" t="s">
        <v>7</v>
      </c>
      <c r="F11" t="s">
        <v>8</v>
      </c>
      <c r="G11" t="s">
        <v>2</v>
      </c>
      <c r="T11">
        <v>6260941978.217664</v>
      </c>
      <c r="U11">
        <v>10407721558.51952</v>
      </c>
      <c r="V11">
        <v>6945241445.94985</v>
      </c>
    </row>
    <row r="12" spans="5:7" ht="12.75">
      <c r="E12">
        <v>1600</v>
      </c>
      <c r="F12">
        <v>850</v>
      </c>
      <c r="G12">
        <v>2300</v>
      </c>
    </row>
    <row r="13" spans="5:9" ht="12.75">
      <c r="E13" s="2" t="s">
        <v>13</v>
      </c>
      <c r="F13" s="2"/>
      <c r="G13" s="2"/>
      <c r="H13" s="1"/>
      <c r="I13" s="1"/>
    </row>
    <row r="14" spans="5:7" ht="12.75">
      <c r="E14" t="s">
        <v>7</v>
      </c>
      <c r="F14" t="s">
        <v>8</v>
      </c>
      <c r="G14" t="s">
        <v>2</v>
      </c>
    </row>
    <row r="15" spans="5:7" ht="12.75">
      <c r="E15">
        <v>0.2</v>
      </c>
      <c r="F15">
        <v>0.2</v>
      </c>
      <c r="G15">
        <v>0.2</v>
      </c>
    </row>
    <row r="16" spans="5:9" ht="12.75">
      <c r="E16" s="2" t="s">
        <v>18</v>
      </c>
      <c r="F16" s="2"/>
      <c r="G16" s="2"/>
      <c r="H16" s="1"/>
      <c r="I16" s="1"/>
    </row>
    <row r="17" spans="5:22" ht="12.75">
      <c r="E17" t="s">
        <v>7</v>
      </c>
      <c r="F17" t="s">
        <v>8</v>
      </c>
      <c r="G17" t="s">
        <v>2</v>
      </c>
      <c r="T17" s="2" t="s">
        <v>19</v>
      </c>
      <c r="U17" s="2"/>
      <c r="V17" s="2"/>
    </row>
    <row r="18" spans="5:22" ht="12.75">
      <c r="E18">
        <v>0.08</v>
      </c>
      <c r="F18">
        <v>0.08</v>
      </c>
      <c r="G18">
        <v>0.08</v>
      </c>
      <c r="T18">
        <f>T20*((E18*((1+E18)^40)))/(((1+E18)^40)-1)</f>
        <v>525043605.43912745</v>
      </c>
      <c r="U18">
        <f>U20*((F18*((1+F18)^40)))/(((1+F18)^40)-1)</f>
        <v>872793210.7505705</v>
      </c>
      <c r="V18">
        <f>V20*((G18*((1+G18)^40)))/(((1+G18)^40)-1)</f>
        <v>582429069.3179132</v>
      </c>
    </row>
    <row r="19" spans="2:22" ht="12.75">
      <c r="B19" s="2" t="s">
        <v>4</v>
      </c>
      <c r="C19" s="2"/>
      <c r="D19" s="2"/>
      <c r="E19" t="s">
        <v>20</v>
      </c>
      <c r="I19">
        <f>SUM(I22:I61)</f>
        <v>104459612.8036177</v>
      </c>
      <c r="J19" s="2" t="s">
        <v>11</v>
      </c>
      <c r="K19" s="2"/>
      <c r="L19" s="2"/>
      <c r="M19" s="2" t="s">
        <v>15</v>
      </c>
      <c r="N19" s="2"/>
      <c r="O19" s="2"/>
      <c r="P19" s="2" t="s">
        <v>14</v>
      </c>
      <c r="Q19" s="2"/>
      <c r="R19" s="2"/>
      <c r="T19" s="2" t="s">
        <v>17</v>
      </c>
      <c r="U19" s="2"/>
      <c r="V19" s="2"/>
    </row>
    <row r="20" spans="2:22" ht="12.75">
      <c r="B20" s="1" t="s">
        <v>0</v>
      </c>
      <c r="C20" s="1" t="s">
        <v>1</v>
      </c>
      <c r="D20" s="1" t="s">
        <v>2</v>
      </c>
      <c r="H20" t="s">
        <v>21</v>
      </c>
      <c r="I20" t="s">
        <v>22</v>
      </c>
      <c r="J20" t="s">
        <v>7</v>
      </c>
      <c r="K20" t="s">
        <v>8</v>
      </c>
      <c r="L20" t="s">
        <v>2</v>
      </c>
      <c r="M20" t="s">
        <v>7</v>
      </c>
      <c r="N20" t="s">
        <v>8</v>
      </c>
      <c r="O20" t="s">
        <v>2</v>
      </c>
      <c r="P20" t="s">
        <v>7</v>
      </c>
      <c r="Q20" t="s">
        <v>8</v>
      </c>
      <c r="R20" t="s">
        <v>2</v>
      </c>
      <c r="S20" t="s">
        <v>16</v>
      </c>
      <c r="T20">
        <f>SUM(T21:T61)</f>
        <v>6260941978.217664</v>
      </c>
      <c r="U20">
        <f>SUM(U21:U61)</f>
        <v>10407721558.51952</v>
      </c>
      <c r="V20">
        <f>SUM(V21:V61)</f>
        <v>6945241445.94985</v>
      </c>
    </row>
    <row r="21" spans="1:22" ht="12.75">
      <c r="A21">
        <v>2010</v>
      </c>
      <c r="B21">
        <v>1.75</v>
      </c>
      <c r="C21">
        <v>8</v>
      </c>
      <c r="D21">
        <v>0.85</v>
      </c>
      <c r="H21">
        <f>$E$3*8760*$E$6</f>
        <v>8760000</v>
      </c>
      <c r="I21">
        <f>H21/(1+$E$18)^S21</f>
        <v>8760000</v>
      </c>
      <c r="J21">
        <f aca="true" t="shared" si="0" ref="J21:J61">B21*$E$9*$E$3*8760*$E$6</f>
        <v>147168000</v>
      </c>
      <c r="K21">
        <f aca="true" t="shared" si="1" ref="K21:K61">C21*$F$9*$F$3*8760*$F$6</f>
        <v>504576000</v>
      </c>
      <c r="L21">
        <f aca="true" t="shared" si="2" ref="L21:L61">D21*$G$9*$G$3*8760*$G$6</f>
        <v>69247800</v>
      </c>
      <c r="M21">
        <f aca="true" t="shared" si="3" ref="M21:M61">$E$12*1000*$E$3*$E$15</f>
        <v>320000000</v>
      </c>
      <c r="N21">
        <f aca="true" t="shared" si="4" ref="N21:N61">$F$12*1000*$F$3*$F$15</f>
        <v>170000000</v>
      </c>
      <c r="O21">
        <f aca="true" t="shared" si="5" ref="O21:O61">$G$12*1000*$G$3*$G$15</f>
        <v>460000000</v>
      </c>
      <c r="P21">
        <f aca="true" t="shared" si="6" ref="P21:P61">J21+M21</f>
        <v>467168000</v>
      </c>
      <c r="Q21">
        <f aca="true" t="shared" si="7" ref="Q21:Q61">K21+N21</f>
        <v>674576000</v>
      </c>
      <c r="R21">
        <f aca="true" t="shared" si="8" ref="R21:R61">L21+O21</f>
        <v>529247800</v>
      </c>
      <c r="S21">
        <v>0</v>
      </c>
      <c r="T21">
        <f aca="true" t="shared" si="9" ref="T21:T61">P21/(1+$E$18)^S21</f>
        <v>467168000</v>
      </c>
      <c r="U21">
        <f aca="true" t="shared" si="10" ref="U21:U61">Q21/(1+$F$18)^S21</f>
        <v>674576000</v>
      </c>
      <c r="V21">
        <f aca="true" t="shared" si="11" ref="V21:V61">R21/(1+$G$18)^S21</f>
        <v>529247800</v>
      </c>
    </row>
    <row r="22" spans="1:22" ht="12.75">
      <c r="A22">
        <v>2011</v>
      </c>
      <c r="B22">
        <f aca="true" t="shared" si="12" ref="B22:B61">B21*B$3</f>
        <v>1.7675</v>
      </c>
      <c r="C22">
        <f aca="true" t="shared" si="13" ref="C22:C61">C21*C$3</f>
        <v>8.16</v>
      </c>
      <c r="D22">
        <f aca="true" t="shared" si="14" ref="D22:D61">D21*D$3</f>
        <v>0.8584999999999999</v>
      </c>
      <c r="H22">
        <f>$E$3*8760*$E$6</f>
        <v>8760000</v>
      </c>
      <c r="I22">
        <f>H22/(1+$E$18)^S22</f>
        <v>8111111.111111111</v>
      </c>
      <c r="J22">
        <f t="shared" si="0"/>
        <v>148639680</v>
      </c>
      <c r="K22">
        <f t="shared" si="1"/>
        <v>514667520</v>
      </c>
      <c r="L22">
        <f t="shared" si="2"/>
        <v>69940278</v>
      </c>
      <c r="M22">
        <f t="shared" si="3"/>
        <v>320000000</v>
      </c>
      <c r="N22">
        <f t="shared" si="4"/>
        <v>170000000</v>
      </c>
      <c r="O22">
        <f t="shared" si="5"/>
        <v>460000000</v>
      </c>
      <c r="P22">
        <f t="shared" si="6"/>
        <v>468639680</v>
      </c>
      <c r="Q22">
        <f t="shared" si="7"/>
        <v>684667520</v>
      </c>
      <c r="R22">
        <f t="shared" si="8"/>
        <v>529940278</v>
      </c>
      <c r="S22">
        <v>1</v>
      </c>
      <c r="T22">
        <f t="shared" si="9"/>
        <v>433925629.6296296</v>
      </c>
      <c r="U22">
        <f t="shared" si="10"/>
        <v>633951407.4074074</v>
      </c>
      <c r="V22">
        <f t="shared" si="11"/>
        <v>490685442.59259254</v>
      </c>
    </row>
    <row r="23" spans="1:22" ht="12.75">
      <c r="A23">
        <v>2012</v>
      </c>
      <c r="B23">
        <f t="shared" si="12"/>
        <v>1.7851750000000002</v>
      </c>
      <c r="C23">
        <f t="shared" si="13"/>
        <v>8.3232</v>
      </c>
      <c r="D23">
        <f t="shared" si="14"/>
        <v>0.8670849999999999</v>
      </c>
      <c r="H23">
        <f>$E$3*8760*$E$6</f>
        <v>8760000</v>
      </c>
      <c r="I23">
        <f>H23/(1+$E$18)^S23</f>
        <v>7510288.06584362</v>
      </c>
      <c r="J23">
        <f t="shared" si="0"/>
        <v>150126076.8</v>
      </c>
      <c r="K23">
        <f t="shared" si="1"/>
        <v>524960870.40000004</v>
      </c>
      <c r="L23">
        <f t="shared" si="2"/>
        <v>70639680.78</v>
      </c>
      <c r="M23">
        <f t="shared" si="3"/>
        <v>320000000</v>
      </c>
      <c r="N23">
        <f t="shared" si="4"/>
        <v>170000000</v>
      </c>
      <c r="O23">
        <f t="shared" si="5"/>
        <v>460000000</v>
      </c>
      <c r="P23">
        <f t="shared" si="6"/>
        <v>470126076.8</v>
      </c>
      <c r="Q23">
        <f t="shared" si="7"/>
        <v>694960870.4000001</v>
      </c>
      <c r="R23">
        <f t="shared" si="8"/>
        <v>530639680.78</v>
      </c>
      <c r="S23">
        <v>2</v>
      </c>
      <c r="T23">
        <f t="shared" si="9"/>
        <v>403057336.0768175</v>
      </c>
      <c r="U23">
        <f t="shared" si="10"/>
        <v>595816932.7846365</v>
      </c>
      <c r="V23">
        <f t="shared" si="11"/>
        <v>454937997.92524</v>
      </c>
    </row>
    <row r="24" spans="1:22" ht="12.75">
      <c r="A24">
        <v>2013</v>
      </c>
      <c r="B24">
        <f t="shared" si="12"/>
        <v>1.8030267500000001</v>
      </c>
      <c r="C24">
        <f t="shared" si="13"/>
        <v>8.489664</v>
      </c>
      <c r="D24">
        <f t="shared" si="14"/>
        <v>0.8757558499999999</v>
      </c>
      <c r="H24">
        <f>$E$3*8760*$E$6</f>
        <v>8760000</v>
      </c>
      <c r="I24">
        <f>H24/(1+$E$18)^S24</f>
        <v>6953970.431336686</v>
      </c>
      <c r="J24">
        <f t="shared" si="0"/>
        <v>151627337.56800002</v>
      </c>
      <c r="K24">
        <f t="shared" si="1"/>
        <v>535460087.80799997</v>
      </c>
      <c r="L24">
        <f t="shared" si="2"/>
        <v>71346077.5878</v>
      </c>
      <c r="M24">
        <f t="shared" si="3"/>
        <v>320000000</v>
      </c>
      <c r="N24">
        <f t="shared" si="4"/>
        <v>170000000</v>
      </c>
      <c r="O24">
        <f t="shared" si="5"/>
        <v>460000000</v>
      </c>
      <c r="P24">
        <f t="shared" si="6"/>
        <v>471627337.568</v>
      </c>
      <c r="Q24">
        <f t="shared" si="7"/>
        <v>705460087.808</v>
      </c>
      <c r="R24">
        <f t="shared" si="8"/>
        <v>531346077.5878</v>
      </c>
      <c r="S24">
        <v>3</v>
      </c>
      <c r="T24">
        <f t="shared" si="9"/>
        <v>374392986.3079815</v>
      </c>
      <c r="U24">
        <f t="shared" si="10"/>
        <v>560016962.4549103</v>
      </c>
      <c r="V24">
        <f t="shared" si="11"/>
        <v>421799647.5288002</v>
      </c>
    </row>
    <row r="25" spans="1:22" ht="12.75">
      <c r="A25">
        <v>2014</v>
      </c>
      <c r="B25">
        <f t="shared" si="12"/>
        <v>1.8210570175</v>
      </c>
      <c r="C25">
        <f t="shared" si="13"/>
        <v>8.65945728</v>
      </c>
      <c r="D25">
        <f t="shared" si="14"/>
        <v>0.8845134084999999</v>
      </c>
      <c r="H25">
        <f>$E$3*8760*$E$6</f>
        <v>8760000</v>
      </c>
      <c r="I25">
        <f>H25/(1+$E$18)^S25</f>
        <v>6438861.51049693</v>
      </c>
      <c r="J25">
        <f t="shared" si="0"/>
        <v>153143610.94368</v>
      </c>
      <c r="K25">
        <f t="shared" si="1"/>
        <v>546169289.56416</v>
      </c>
      <c r="L25">
        <f t="shared" si="2"/>
        <v>72059538.363678</v>
      </c>
      <c r="M25">
        <f t="shared" si="3"/>
        <v>320000000</v>
      </c>
      <c r="N25">
        <f t="shared" si="4"/>
        <v>170000000</v>
      </c>
      <c r="O25">
        <f t="shared" si="5"/>
        <v>460000000</v>
      </c>
      <c r="P25">
        <f t="shared" si="6"/>
        <v>473143610.94368</v>
      </c>
      <c r="Q25">
        <f t="shared" si="7"/>
        <v>716169289.56416</v>
      </c>
      <c r="R25">
        <f t="shared" si="8"/>
        <v>532059538.363678</v>
      </c>
      <c r="S25">
        <v>4</v>
      </c>
      <c r="T25">
        <f t="shared" si="9"/>
        <v>347774678.70351547</v>
      </c>
      <c r="U25">
        <f t="shared" si="10"/>
        <v>526405807.48568505</v>
      </c>
      <c r="V25">
        <f t="shared" si="11"/>
        <v>391079644.1624031</v>
      </c>
    </row>
    <row r="26" spans="1:22" ht="12.75">
      <c r="A26">
        <v>2015</v>
      </c>
      <c r="B26">
        <f t="shared" si="12"/>
        <v>1.839267587675</v>
      </c>
      <c r="C26">
        <f t="shared" si="13"/>
        <v>8.8326464256</v>
      </c>
      <c r="D26">
        <f t="shared" si="14"/>
        <v>0.8933585425849999</v>
      </c>
      <c r="H26">
        <f>$E$3*8760*$E$6</f>
        <v>8760000</v>
      </c>
      <c r="I26">
        <f>H26/(1+$E$18)^S26</f>
        <v>5961908.806015677</v>
      </c>
      <c r="J26">
        <f t="shared" si="0"/>
        <v>154675047.0531168</v>
      </c>
      <c r="K26">
        <f t="shared" si="1"/>
        <v>557092675.3554432</v>
      </c>
      <c r="L26">
        <f t="shared" si="2"/>
        <v>72780133.74731478</v>
      </c>
      <c r="M26">
        <f t="shared" si="3"/>
        <v>320000000</v>
      </c>
      <c r="N26">
        <f t="shared" si="4"/>
        <v>170000000</v>
      </c>
      <c r="O26">
        <f t="shared" si="5"/>
        <v>460000000</v>
      </c>
      <c r="P26">
        <f t="shared" si="6"/>
        <v>474675047.0531168</v>
      </c>
      <c r="Q26">
        <f t="shared" si="7"/>
        <v>727092675.3554432</v>
      </c>
      <c r="R26">
        <f t="shared" si="8"/>
        <v>532780133.7473148</v>
      </c>
      <c r="S26">
        <v>5</v>
      </c>
      <c r="T26">
        <f t="shared" si="9"/>
        <v>323055861.07555735</v>
      </c>
      <c r="U26">
        <f t="shared" si="10"/>
        <v>494847057.5332322</v>
      </c>
      <c r="V26">
        <f t="shared" si="11"/>
        <v>362601206.741818</v>
      </c>
    </row>
    <row r="27" spans="1:22" ht="12.75">
      <c r="A27">
        <v>2016</v>
      </c>
      <c r="B27">
        <f t="shared" si="12"/>
        <v>1.85766026355175</v>
      </c>
      <c r="C27">
        <f t="shared" si="13"/>
        <v>9.009299354112</v>
      </c>
      <c r="D27">
        <f t="shared" si="14"/>
        <v>0.9022921280108499</v>
      </c>
      <c r="H27">
        <f>$E$3*8760*$E$6</f>
        <v>8760000</v>
      </c>
      <c r="I27">
        <f>H27/(1+$E$18)^S27</f>
        <v>5520285.931495996</v>
      </c>
      <c r="J27">
        <f t="shared" si="0"/>
        <v>156221797.52364796</v>
      </c>
      <c r="K27">
        <f t="shared" si="1"/>
        <v>568234528.862552</v>
      </c>
      <c r="L27">
        <f t="shared" si="2"/>
        <v>73507935.08478792</v>
      </c>
      <c r="M27">
        <f t="shared" si="3"/>
        <v>320000000</v>
      </c>
      <c r="N27">
        <f t="shared" si="4"/>
        <v>170000000</v>
      </c>
      <c r="O27">
        <f t="shared" si="5"/>
        <v>460000000</v>
      </c>
      <c r="P27">
        <f t="shared" si="6"/>
        <v>476221797.52364796</v>
      </c>
      <c r="Q27">
        <f t="shared" si="7"/>
        <v>738234528.862552</v>
      </c>
      <c r="R27">
        <f t="shared" si="8"/>
        <v>533507935.0847879</v>
      </c>
      <c r="S27">
        <v>6</v>
      </c>
      <c r="T27">
        <f t="shared" si="9"/>
        <v>300100512.4590786</v>
      </c>
      <c r="U27">
        <f t="shared" si="10"/>
        <v>465212977.6055389</v>
      </c>
      <c r="V27">
        <f t="shared" si="11"/>
        <v>336200496.3915564</v>
      </c>
    </row>
    <row r="28" spans="1:22" ht="12.75">
      <c r="A28">
        <v>2017</v>
      </c>
      <c r="B28">
        <f t="shared" si="12"/>
        <v>1.8762368661872675</v>
      </c>
      <c r="C28">
        <f t="shared" si="13"/>
        <v>9.18948534119424</v>
      </c>
      <c r="D28">
        <f t="shared" si="14"/>
        <v>0.9113150492909584</v>
      </c>
      <c r="H28">
        <f>$E$3*8760*$E$6</f>
        <v>8760000</v>
      </c>
      <c r="I28">
        <f>H28/(1+$E$18)^S28</f>
        <v>5111375.862496292</v>
      </c>
      <c r="J28">
        <f t="shared" si="0"/>
        <v>157784015.49888447</v>
      </c>
      <c r="K28">
        <f t="shared" si="1"/>
        <v>579599219.4398031</v>
      </c>
      <c r="L28">
        <f t="shared" si="2"/>
        <v>74243014.43563579</v>
      </c>
      <c r="M28">
        <f t="shared" si="3"/>
        <v>320000000</v>
      </c>
      <c r="N28">
        <f t="shared" si="4"/>
        <v>170000000</v>
      </c>
      <c r="O28">
        <f t="shared" si="5"/>
        <v>460000000</v>
      </c>
      <c r="P28">
        <f t="shared" si="6"/>
        <v>477784015.49888444</v>
      </c>
      <c r="Q28">
        <f t="shared" si="7"/>
        <v>749599219.4398031</v>
      </c>
      <c r="R28">
        <f t="shared" si="8"/>
        <v>534243014.4356358</v>
      </c>
      <c r="S28">
        <v>7</v>
      </c>
      <c r="T28">
        <f t="shared" si="9"/>
        <v>278782384.0533736</v>
      </c>
      <c r="U28">
        <f t="shared" si="10"/>
        <v>437383944.8391177</v>
      </c>
      <c r="V28">
        <f t="shared" si="11"/>
        <v>311725667.659083</v>
      </c>
    </row>
    <row r="29" spans="1:22" ht="12.75">
      <c r="A29">
        <v>2018</v>
      </c>
      <c r="B29">
        <f t="shared" si="12"/>
        <v>1.8949992348491402</v>
      </c>
      <c r="C29">
        <f t="shared" si="13"/>
        <v>9.373275048018126</v>
      </c>
      <c r="D29">
        <f t="shared" si="14"/>
        <v>0.920428199783868</v>
      </c>
      <c r="H29">
        <f>$E$3*8760*$E$6</f>
        <v>8760000</v>
      </c>
      <c r="I29">
        <f>H29/(1+$E$18)^S29</f>
        <v>4732755.428237308</v>
      </c>
      <c r="J29">
        <f t="shared" si="0"/>
        <v>159361855.65387332</v>
      </c>
      <c r="K29">
        <f t="shared" si="1"/>
        <v>591191203.8285992</v>
      </c>
      <c r="L29">
        <f t="shared" si="2"/>
        <v>74985444.57999218</v>
      </c>
      <c r="M29">
        <f t="shared" si="3"/>
        <v>320000000</v>
      </c>
      <c r="N29">
        <f t="shared" si="4"/>
        <v>170000000</v>
      </c>
      <c r="O29">
        <f t="shared" si="5"/>
        <v>460000000</v>
      </c>
      <c r="P29">
        <f t="shared" si="6"/>
        <v>479361855.6538733</v>
      </c>
      <c r="Q29">
        <f t="shared" si="7"/>
        <v>761191203.8285992</v>
      </c>
      <c r="R29">
        <f t="shared" si="8"/>
        <v>534985444.5799922</v>
      </c>
      <c r="S29">
        <v>8</v>
      </c>
      <c r="T29">
        <f t="shared" si="9"/>
        <v>258984295.02691528</v>
      </c>
      <c r="U29">
        <f t="shared" si="10"/>
        <v>411247922.58519334</v>
      </c>
      <c r="V29">
        <f t="shared" si="11"/>
        <v>289035989.36802596</v>
      </c>
    </row>
    <row r="30" spans="1:22" ht="12.75">
      <c r="A30">
        <v>2019</v>
      </c>
      <c r="B30">
        <f t="shared" si="12"/>
        <v>1.9139492271976317</v>
      </c>
      <c r="C30">
        <f t="shared" si="13"/>
        <v>9.560740548978488</v>
      </c>
      <c r="D30">
        <f t="shared" si="14"/>
        <v>0.9296324817817068</v>
      </c>
      <c r="H30">
        <f>$E$3*8760*$E$6</f>
        <v>8760000</v>
      </c>
      <c r="I30">
        <f>H30/(1+$E$18)^S30</f>
        <v>4382180.952071581</v>
      </c>
      <c r="J30">
        <f t="shared" si="0"/>
        <v>160955474.21041206</v>
      </c>
      <c r="K30">
        <f t="shared" si="1"/>
        <v>603015027.9051712</v>
      </c>
      <c r="L30">
        <f t="shared" si="2"/>
        <v>75735299.02579209</v>
      </c>
      <c r="M30">
        <f t="shared" si="3"/>
        <v>320000000</v>
      </c>
      <c r="N30">
        <f t="shared" si="4"/>
        <v>170000000</v>
      </c>
      <c r="O30">
        <f t="shared" si="5"/>
        <v>460000000</v>
      </c>
      <c r="P30">
        <f t="shared" si="6"/>
        <v>480955474.210412</v>
      </c>
      <c r="Q30">
        <f t="shared" si="7"/>
        <v>773015027.9051712</v>
      </c>
      <c r="R30">
        <f t="shared" si="8"/>
        <v>535735299.0257921</v>
      </c>
      <c r="S30">
        <v>9</v>
      </c>
      <c r="T30">
        <f t="shared" si="9"/>
        <v>240597479.20997968</v>
      </c>
      <c r="U30">
        <f t="shared" si="10"/>
        <v>386699969.2866578</v>
      </c>
      <c r="V30">
        <f t="shared" si="11"/>
        <v>268001029.99351585</v>
      </c>
    </row>
    <row r="31" spans="1:22" ht="12.75">
      <c r="A31">
        <v>2020</v>
      </c>
      <c r="B31">
        <f t="shared" si="12"/>
        <v>1.933088719469608</v>
      </c>
      <c r="C31">
        <f t="shared" si="13"/>
        <v>9.751955359958059</v>
      </c>
      <c r="D31">
        <f t="shared" si="14"/>
        <v>0.9389288065995238</v>
      </c>
      <c r="H31">
        <f>$E$3*8760*$E$6</f>
        <v>8760000</v>
      </c>
      <c r="I31">
        <f>H31/(1+$E$18)^S31</f>
        <v>4057574.955621834</v>
      </c>
      <c r="J31">
        <f t="shared" si="0"/>
        <v>162565028.95251614</v>
      </c>
      <c r="K31">
        <f t="shared" si="1"/>
        <v>615075328.4632747</v>
      </c>
      <c r="L31">
        <f t="shared" si="2"/>
        <v>76492652.01605001</v>
      </c>
      <c r="M31">
        <f t="shared" si="3"/>
        <v>320000000</v>
      </c>
      <c r="N31">
        <f t="shared" si="4"/>
        <v>170000000</v>
      </c>
      <c r="O31">
        <f t="shared" si="5"/>
        <v>460000000</v>
      </c>
      <c r="P31">
        <f t="shared" si="6"/>
        <v>482565028.95251614</v>
      </c>
      <c r="Q31">
        <f t="shared" si="7"/>
        <v>785075328.4632747</v>
      </c>
      <c r="R31">
        <f t="shared" si="8"/>
        <v>536492652.01605</v>
      </c>
      <c r="S31">
        <v>10</v>
      </c>
      <c r="T31">
        <f t="shared" si="9"/>
        <v>223520978.9882026</v>
      </c>
      <c r="U31">
        <f t="shared" si="10"/>
        <v>363641779.8001334</v>
      </c>
      <c r="V31">
        <f t="shared" si="11"/>
        <v>248499902.8191169</v>
      </c>
    </row>
    <row r="32" spans="1:22" ht="12.75">
      <c r="A32">
        <v>2021</v>
      </c>
      <c r="B32">
        <f t="shared" si="12"/>
        <v>1.952419606664304</v>
      </c>
      <c r="C32">
        <f t="shared" si="13"/>
        <v>9.94699446715722</v>
      </c>
      <c r="D32">
        <f t="shared" si="14"/>
        <v>0.9483180946655191</v>
      </c>
      <c r="H32">
        <f>$E$3*8760*$E$6</f>
        <v>8760000</v>
      </c>
      <c r="I32">
        <f>H32/(1+$E$18)^S32</f>
        <v>3757013.8477979945</v>
      </c>
      <c r="J32">
        <f t="shared" si="0"/>
        <v>164190679.24204132</v>
      </c>
      <c r="K32">
        <f t="shared" si="1"/>
        <v>627376835.0325403</v>
      </c>
      <c r="L32">
        <f t="shared" si="2"/>
        <v>77257578.53621052</v>
      </c>
      <c r="M32">
        <f t="shared" si="3"/>
        <v>320000000</v>
      </c>
      <c r="N32">
        <f t="shared" si="4"/>
        <v>170000000</v>
      </c>
      <c r="O32">
        <f t="shared" si="5"/>
        <v>460000000</v>
      </c>
      <c r="P32">
        <f t="shared" si="6"/>
        <v>484190679.24204135</v>
      </c>
      <c r="Q32">
        <f t="shared" si="7"/>
        <v>797376835.0325403</v>
      </c>
      <c r="R32">
        <f t="shared" si="8"/>
        <v>537257578.5362105</v>
      </c>
      <c r="S32">
        <v>11</v>
      </c>
      <c r="T32">
        <f t="shared" si="9"/>
        <v>207661082.9779756</v>
      </c>
      <c r="U32">
        <f t="shared" si="10"/>
        <v>341981256.978378</v>
      </c>
      <c r="V32">
        <f t="shared" si="11"/>
        <v>230420566.4834431</v>
      </c>
    </row>
    <row r="33" spans="1:22" ht="12.75">
      <c r="A33">
        <v>2022</v>
      </c>
      <c r="B33">
        <f t="shared" si="12"/>
        <v>1.971943802730947</v>
      </c>
      <c r="C33">
        <f t="shared" si="13"/>
        <v>10.145934356500364</v>
      </c>
      <c r="D33">
        <f t="shared" si="14"/>
        <v>0.9578012756121743</v>
      </c>
      <c r="H33">
        <f>$E$3*8760*$E$6</f>
        <v>8760000</v>
      </c>
      <c r="I33">
        <f>H33/(1+$E$18)^S33</f>
        <v>3478716.5257388833</v>
      </c>
      <c r="J33">
        <f t="shared" si="0"/>
        <v>165832586.0344617</v>
      </c>
      <c r="K33">
        <f t="shared" si="1"/>
        <v>639924371.7331909</v>
      </c>
      <c r="L33">
        <f t="shared" si="2"/>
        <v>78030154.32157262</v>
      </c>
      <c r="M33">
        <f t="shared" si="3"/>
        <v>320000000</v>
      </c>
      <c r="N33">
        <f t="shared" si="4"/>
        <v>170000000</v>
      </c>
      <c r="O33">
        <f t="shared" si="5"/>
        <v>460000000</v>
      </c>
      <c r="P33">
        <f t="shared" si="6"/>
        <v>485832586.03446174</v>
      </c>
      <c r="Q33">
        <f t="shared" si="7"/>
        <v>809924371.7331909</v>
      </c>
      <c r="R33">
        <f t="shared" si="8"/>
        <v>538030154.3215727</v>
      </c>
      <c r="S33">
        <v>12</v>
      </c>
      <c r="T33">
        <f t="shared" si="9"/>
        <v>192930804.31284702</v>
      </c>
      <c r="U33">
        <f t="shared" si="10"/>
        <v>321632111.47796047</v>
      </c>
      <c r="V33">
        <f t="shared" si="11"/>
        <v>213659176.84752244</v>
      </c>
    </row>
    <row r="34" spans="1:22" ht="12.75">
      <c r="A34">
        <v>2023</v>
      </c>
      <c r="B34">
        <f t="shared" si="12"/>
        <v>1.9916632407582566</v>
      </c>
      <c r="C34">
        <f t="shared" si="13"/>
        <v>10.34885304363037</v>
      </c>
      <c r="D34">
        <f t="shared" si="14"/>
        <v>0.9673792883682961</v>
      </c>
      <c r="H34">
        <f>$E$3*8760*$E$6</f>
        <v>8760000</v>
      </c>
      <c r="I34">
        <f>H34/(1+$E$18)^S34</f>
        <v>3221033.820128596</v>
      </c>
      <c r="J34">
        <f t="shared" si="0"/>
        <v>167490911.89480636</v>
      </c>
      <c r="K34">
        <f t="shared" si="1"/>
        <v>652722859.1678547</v>
      </c>
      <c r="L34">
        <f t="shared" si="2"/>
        <v>78810455.86478835</v>
      </c>
      <c r="M34">
        <f t="shared" si="3"/>
        <v>320000000</v>
      </c>
      <c r="N34">
        <f t="shared" si="4"/>
        <v>170000000</v>
      </c>
      <c r="O34">
        <f t="shared" si="5"/>
        <v>460000000</v>
      </c>
      <c r="P34">
        <f t="shared" si="6"/>
        <v>487490911.8948064</v>
      </c>
      <c r="Q34">
        <f t="shared" si="7"/>
        <v>822722859.1678547</v>
      </c>
      <c r="R34">
        <f t="shared" si="8"/>
        <v>538810455.8647883</v>
      </c>
      <c r="S34">
        <v>13</v>
      </c>
      <c r="T34">
        <f t="shared" si="9"/>
        <v>179249396.6002855</v>
      </c>
      <c r="U34">
        <f t="shared" si="10"/>
        <v>302513487.89641047</v>
      </c>
      <c r="V34">
        <f t="shared" si="11"/>
        <v>198119486.41317227</v>
      </c>
    </row>
    <row r="35" spans="1:22" ht="12.75">
      <c r="A35">
        <v>2024</v>
      </c>
      <c r="B35">
        <f t="shared" si="12"/>
        <v>2.0115798731658394</v>
      </c>
      <c r="C35">
        <f t="shared" si="13"/>
        <v>10.555830104502979</v>
      </c>
      <c r="D35">
        <f t="shared" si="14"/>
        <v>0.9770530812519791</v>
      </c>
      <c r="H35">
        <f>$E$3*8760*$E$6</f>
        <v>8760000</v>
      </c>
      <c r="I35">
        <f>H35/(1+$E$18)^S35</f>
        <v>2982438.722341292</v>
      </c>
      <c r="J35">
        <f t="shared" si="0"/>
        <v>169165821.01375443</v>
      </c>
      <c r="K35">
        <f t="shared" si="1"/>
        <v>665777316.3512119</v>
      </c>
      <c r="L35">
        <f t="shared" si="2"/>
        <v>79598560.42343624</v>
      </c>
      <c r="M35">
        <f t="shared" si="3"/>
        <v>320000000</v>
      </c>
      <c r="N35">
        <f t="shared" si="4"/>
        <v>170000000</v>
      </c>
      <c r="O35">
        <f t="shared" si="5"/>
        <v>460000000</v>
      </c>
      <c r="P35">
        <f t="shared" si="6"/>
        <v>489165821.0137544</v>
      </c>
      <c r="Q35">
        <f t="shared" si="7"/>
        <v>835777316.3512119</v>
      </c>
      <c r="R35">
        <f t="shared" si="8"/>
        <v>539598560.4234363</v>
      </c>
      <c r="S35">
        <v>14</v>
      </c>
      <c r="T35">
        <f t="shared" si="9"/>
        <v>166541904.82160854</v>
      </c>
      <c r="U35">
        <f t="shared" si="10"/>
        <v>284549615.4726418</v>
      </c>
      <c r="V35">
        <f t="shared" si="11"/>
        <v>183712287.79982576</v>
      </c>
    </row>
    <row r="36" spans="1:22" ht="12.75">
      <c r="A36">
        <v>2025</v>
      </c>
      <c r="B36">
        <f t="shared" si="12"/>
        <v>2.0316956718974977</v>
      </c>
      <c r="C36">
        <f t="shared" si="13"/>
        <v>10.766946706593039</v>
      </c>
      <c r="D36">
        <f t="shared" si="14"/>
        <v>0.9868236120644989</v>
      </c>
      <c r="H36">
        <f>$E$3*8760*$E$6</f>
        <v>8760000</v>
      </c>
      <c r="I36">
        <f>H36/(1+$E$18)^S36</f>
        <v>2761517.335501196</v>
      </c>
      <c r="J36">
        <f t="shared" si="0"/>
        <v>170857479.22389197</v>
      </c>
      <c r="K36">
        <f t="shared" si="1"/>
        <v>679092862.6782362</v>
      </c>
      <c r="L36">
        <f t="shared" si="2"/>
        <v>80394546.0276706</v>
      </c>
      <c r="M36">
        <f t="shared" si="3"/>
        <v>320000000</v>
      </c>
      <c r="N36">
        <f t="shared" si="4"/>
        <v>170000000</v>
      </c>
      <c r="O36">
        <f t="shared" si="5"/>
        <v>460000000</v>
      </c>
      <c r="P36">
        <f t="shared" si="6"/>
        <v>490857479.223892</v>
      </c>
      <c r="Q36">
        <f t="shared" si="7"/>
        <v>849092862.6782362</v>
      </c>
      <c r="R36">
        <f t="shared" si="8"/>
        <v>540394546.0276706</v>
      </c>
      <c r="S36">
        <v>15</v>
      </c>
      <c r="T36">
        <f t="shared" si="9"/>
        <v>154738748.64579862</v>
      </c>
      <c r="U36">
        <f t="shared" si="10"/>
        <v>267669481.70505548</v>
      </c>
      <c r="V36">
        <f t="shared" si="11"/>
        <v>170354898.044031</v>
      </c>
    </row>
    <row r="37" spans="1:22" ht="12.75">
      <c r="A37">
        <v>2026</v>
      </c>
      <c r="B37">
        <f t="shared" si="12"/>
        <v>2.0520126286164726</v>
      </c>
      <c r="C37">
        <f t="shared" si="13"/>
        <v>10.9822856407249</v>
      </c>
      <c r="D37">
        <f t="shared" si="14"/>
        <v>0.9966918481851439</v>
      </c>
      <c r="H37">
        <f>$E$3*8760*$E$6</f>
        <v>8760000</v>
      </c>
      <c r="I37">
        <f>H37/(1+$E$18)^S37</f>
        <v>2556960.495834441</v>
      </c>
      <c r="J37">
        <f t="shared" si="0"/>
        <v>172566054.01613086</v>
      </c>
      <c r="K37">
        <f t="shared" si="1"/>
        <v>692674719.931801</v>
      </c>
      <c r="L37">
        <f t="shared" si="2"/>
        <v>81198491.4879473</v>
      </c>
      <c r="M37">
        <f t="shared" si="3"/>
        <v>320000000</v>
      </c>
      <c r="N37">
        <f t="shared" si="4"/>
        <v>170000000</v>
      </c>
      <c r="O37">
        <f t="shared" si="5"/>
        <v>460000000</v>
      </c>
      <c r="P37">
        <f t="shared" si="6"/>
        <v>492566054.01613086</v>
      </c>
      <c r="Q37">
        <f t="shared" si="7"/>
        <v>862674719.931801</v>
      </c>
      <c r="R37">
        <f t="shared" si="8"/>
        <v>541198491.4879473</v>
      </c>
      <c r="S37">
        <v>16</v>
      </c>
      <c r="T37">
        <f t="shared" si="9"/>
        <v>143775335.81144977</v>
      </c>
      <c r="U37">
        <f t="shared" si="10"/>
        <v>251806527.35395607</v>
      </c>
      <c r="V37">
        <f t="shared" si="11"/>
        <v>157970680.72372982</v>
      </c>
    </row>
    <row r="38" spans="1:22" ht="12.75">
      <c r="A38">
        <v>2027</v>
      </c>
      <c r="B38">
        <f t="shared" si="12"/>
        <v>2.0725327549026376</v>
      </c>
      <c r="C38">
        <f t="shared" si="13"/>
        <v>11.201931353539399</v>
      </c>
      <c r="D38">
        <f t="shared" si="14"/>
        <v>1.0066587666669953</v>
      </c>
      <c r="H38">
        <f>$E$3*8760*$E$6</f>
        <v>8760000</v>
      </c>
      <c r="I38">
        <f>H38/(1+$E$18)^S38</f>
        <v>2367556.0146615193</v>
      </c>
      <c r="J38">
        <f t="shared" si="0"/>
        <v>174291714.55629218</v>
      </c>
      <c r="K38">
        <f t="shared" si="1"/>
        <v>706528214.330437</v>
      </c>
      <c r="L38">
        <f t="shared" si="2"/>
        <v>82010476.40282677</v>
      </c>
      <c r="M38">
        <f t="shared" si="3"/>
        <v>320000000</v>
      </c>
      <c r="N38">
        <f t="shared" si="4"/>
        <v>170000000</v>
      </c>
      <c r="O38">
        <f t="shared" si="5"/>
        <v>460000000</v>
      </c>
      <c r="P38">
        <f t="shared" si="6"/>
        <v>494291714.5562922</v>
      </c>
      <c r="Q38">
        <f t="shared" si="7"/>
        <v>876528214.330437</v>
      </c>
      <c r="R38">
        <f t="shared" si="8"/>
        <v>542010476.4028268</v>
      </c>
      <c r="S38">
        <v>17</v>
      </c>
      <c r="T38">
        <f t="shared" si="9"/>
        <v>133591703.40126762</v>
      </c>
      <c r="U38">
        <f t="shared" si="10"/>
        <v>236898361.39937755</v>
      </c>
      <c r="V38">
        <f t="shared" si="11"/>
        <v>146488603.1298023</v>
      </c>
    </row>
    <row r="39" spans="1:22" ht="12.75">
      <c r="A39">
        <v>2028</v>
      </c>
      <c r="B39">
        <f t="shared" si="12"/>
        <v>2.093258082451664</v>
      </c>
      <c r="C39">
        <f t="shared" si="13"/>
        <v>11.425969980610187</v>
      </c>
      <c r="D39">
        <f t="shared" si="14"/>
        <v>1.0167253543336652</v>
      </c>
      <c r="H39">
        <f>$E$3*8760*$E$6</f>
        <v>8760000</v>
      </c>
      <c r="I39">
        <f>H39/(1+$E$18)^S39</f>
        <v>2192181.495056962</v>
      </c>
      <c r="J39">
        <f t="shared" si="0"/>
        <v>176034631.7018551</v>
      </c>
      <c r="K39">
        <f t="shared" si="1"/>
        <v>720658778.6170458</v>
      </c>
      <c r="L39">
        <f t="shared" si="2"/>
        <v>82830581.16685502</v>
      </c>
      <c r="M39">
        <f t="shared" si="3"/>
        <v>320000000</v>
      </c>
      <c r="N39">
        <f t="shared" si="4"/>
        <v>170000000</v>
      </c>
      <c r="O39">
        <f t="shared" si="5"/>
        <v>460000000</v>
      </c>
      <c r="P39">
        <f t="shared" si="6"/>
        <v>496034631.70185506</v>
      </c>
      <c r="Q39">
        <f t="shared" si="7"/>
        <v>890658778.6170458</v>
      </c>
      <c r="R39">
        <f t="shared" si="8"/>
        <v>542830581.166855</v>
      </c>
      <c r="S39">
        <v>18</v>
      </c>
      <c r="T39">
        <f t="shared" si="9"/>
        <v>124132184.99134728</v>
      </c>
      <c r="U39">
        <f t="shared" si="10"/>
        <v>222886494.62263963</v>
      </c>
      <c r="V39">
        <f t="shared" si="11"/>
        <v>135842825.91152918</v>
      </c>
    </row>
    <row r="40" spans="1:22" ht="12.75">
      <c r="A40">
        <v>2029</v>
      </c>
      <c r="B40">
        <f t="shared" si="12"/>
        <v>2.1141906632761804</v>
      </c>
      <c r="C40">
        <f t="shared" si="13"/>
        <v>11.65448938022239</v>
      </c>
      <c r="D40">
        <f t="shared" si="14"/>
        <v>1.0268926078770018</v>
      </c>
      <c r="H40">
        <f>$E$3*8760*$E$6</f>
        <v>8760000</v>
      </c>
      <c r="I40">
        <f>H40/(1+$E$18)^S40</f>
        <v>2029797.680608298</v>
      </c>
      <c r="J40">
        <f t="shared" si="0"/>
        <v>177794978.01887366</v>
      </c>
      <c r="K40">
        <f t="shared" si="1"/>
        <v>735071954.1893866</v>
      </c>
      <c r="L40">
        <f t="shared" si="2"/>
        <v>83658886.97852358</v>
      </c>
      <c r="M40">
        <f t="shared" si="3"/>
        <v>320000000</v>
      </c>
      <c r="N40">
        <f t="shared" si="4"/>
        <v>170000000</v>
      </c>
      <c r="O40">
        <f t="shared" si="5"/>
        <v>460000000</v>
      </c>
      <c r="P40">
        <f t="shared" si="6"/>
        <v>497794978.0188737</v>
      </c>
      <c r="Q40">
        <f t="shared" si="7"/>
        <v>905071954.1893866</v>
      </c>
      <c r="R40">
        <f t="shared" si="8"/>
        <v>543658886.9785236</v>
      </c>
      <c r="S40">
        <v>19</v>
      </c>
      <c r="T40">
        <f t="shared" si="9"/>
        <v>115345101.80378635</v>
      </c>
      <c r="U40">
        <f t="shared" si="10"/>
        <v>209716090.5704608</v>
      </c>
      <c r="V40">
        <f t="shared" si="11"/>
        <v>125972322.81176895</v>
      </c>
    </row>
    <row r="41" spans="1:22" ht="12.75">
      <c r="A41">
        <v>2030</v>
      </c>
      <c r="B41">
        <f t="shared" si="12"/>
        <v>2.1353325699089423</v>
      </c>
      <c r="C41">
        <f t="shared" si="13"/>
        <v>11.88757916782684</v>
      </c>
      <c r="D41">
        <f t="shared" si="14"/>
        <v>1.0371615339557718</v>
      </c>
      <c r="H41">
        <f>$E$3*8760*$E$6</f>
        <v>8760000</v>
      </c>
      <c r="I41">
        <f>H41/(1+$E$18)^S41</f>
        <v>1879442.2968595354</v>
      </c>
      <c r="J41">
        <f t="shared" si="0"/>
        <v>179572927.79906237</v>
      </c>
      <c r="K41">
        <f t="shared" si="1"/>
        <v>749773393.2731744</v>
      </c>
      <c r="L41">
        <f t="shared" si="2"/>
        <v>84495475.84830883</v>
      </c>
      <c r="M41">
        <f t="shared" si="3"/>
        <v>320000000</v>
      </c>
      <c r="N41">
        <f t="shared" si="4"/>
        <v>170000000</v>
      </c>
      <c r="O41">
        <f t="shared" si="5"/>
        <v>460000000</v>
      </c>
      <c r="P41">
        <f t="shared" si="6"/>
        <v>499572927.7990624</v>
      </c>
      <c r="Q41">
        <f t="shared" si="7"/>
        <v>919773393.2731744</v>
      </c>
      <c r="R41">
        <f t="shared" si="8"/>
        <v>544495475.8483088</v>
      </c>
      <c r="S41">
        <v>20</v>
      </c>
      <c r="T41">
        <f t="shared" si="9"/>
        <v>107182476.126885</v>
      </c>
      <c r="U41">
        <f t="shared" si="10"/>
        <v>197335732.7447059</v>
      </c>
      <c r="V41">
        <f t="shared" si="11"/>
        <v>116820528.28287342</v>
      </c>
    </row>
    <row r="42" spans="1:22" ht="12.75">
      <c r="A42">
        <v>2031</v>
      </c>
      <c r="B42">
        <f t="shared" si="12"/>
        <v>2.1566858956080317</v>
      </c>
      <c r="C42">
        <f t="shared" si="13"/>
        <v>12.125330751183377</v>
      </c>
      <c r="D42">
        <f t="shared" si="14"/>
        <v>1.0475331492953295</v>
      </c>
      <c r="H42">
        <f>$E$3*8760*$E$6</f>
        <v>8760000</v>
      </c>
      <c r="I42">
        <f>H42/(1+$E$18)^S42</f>
        <v>1740224.3489440142</v>
      </c>
      <c r="J42">
        <f t="shared" si="0"/>
        <v>181368657.077053</v>
      </c>
      <c r="K42">
        <f t="shared" si="1"/>
        <v>764768861.138638</v>
      </c>
      <c r="L42">
        <f t="shared" si="2"/>
        <v>85340430.6067919</v>
      </c>
      <c r="M42">
        <f t="shared" si="3"/>
        <v>320000000</v>
      </c>
      <c r="N42">
        <f t="shared" si="4"/>
        <v>170000000</v>
      </c>
      <c r="O42">
        <f t="shared" si="5"/>
        <v>460000000</v>
      </c>
      <c r="P42">
        <f t="shared" si="6"/>
        <v>501368657.077053</v>
      </c>
      <c r="Q42">
        <f t="shared" si="7"/>
        <v>934768861.138638</v>
      </c>
      <c r="R42">
        <f t="shared" si="8"/>
        <v>545340430.6067919</v>
      </c>
      <c r="S42">
        <v>21</v>
      </c>
      <c r="T42">
        <f t="shared" si="9"/>
        <v>99599765.39301932</v>
      </c>
      <c r="U42">
        <f t="shared" si="10"/>
        <v>185697206.93928355</v>
      </c>
      <c r="V42">
        <f t="shared" si="11"/>
        <v>108335010.93670692</v>
      </c>
    </row>
    <row r="43" spans="1:22" ht="12.75">
      <c r="A43">
        <v>2032</v>
      </c>
      <c r="B43">
        <f t="shared" si="12"/>
        <v>2.178252754564112</v>
      </c>
      <c r="C43">
        <f t="shared" si="13"/>
        <v>12.367837366207045</v>
      </c>
      <c r="D43">
        <f t="shared" si="14"/>
        <v>1.0580084807882828</v>
      </c>
      <c r="H43">
        <f>$E$3*8760*$E$6</f>
        <v>8760000</v>
      </c>
      <c r="I43">
        <f>H43/(1+$E$18)^S43</f>
        <v>1611318.8416148275</v>
      </c>
      <c r="J43">
        <f t="shared" si="0"/>
        <v>183182343.64782354</v>
      </c>
      <c r="K43">
        <f t="shared" si="1"/>
        <v>780064238.3614107</v>
      </c>
      <c r="L43">
        <f t="shared" si="2"/>
        <v>86193834.91285983</v>
      </c>
      <c r="M43">
        <f t="shared" si="3"/>
        <v>320000000</v>
      </c>
      <c r="N43">
        <f t="shared" si="4"/>
        <v>170000000</v>
      </c>
      <c r="O43">
        <f t="shared" si="5"/>
        <v>460000000</v>
      </c>
      <c r="P43">
        <f t="shared" si="6"/>
        <v>503182343.6478236</v>
      </c>
      <c r="Q43">
        <f t="shared" si="7"/>
        <v>950064238.3614107</v>
      </c>
      <c r="R43">
        <f t="shared" si="8"/>
        <v>546193834.9128598</v>
      </c>
      <c r="S43">
        <v>22</v>
      </c>
      <c r="T43">
        <f t="shared" si="9"/>
        <v>92555615.42096406</v>
      </c>
      <c r="U43">
        <f t="shared" si="10"/>
        <v>174755297.71874222</v>
      </c>
      <c r="V43">
        <f t="shared" si="11"/>
        <v>100467170.9325285</v>
      </c>
    </row>
    <row r="44" spans="1:22" ht="12.75">
      <c r="A44">
        <v>2033</v>
      </c>
      <c r="B44">
        <f t="shared" si="12"/>
        <v>2.2000352821097535</v>
      </c>
      <c r="C44">
        <f t="shared" si="13"/>
        <v>12.615194113531185</v>
      </c>
      <c r="D44">
        <f t="shared" si="14"/>
        <v>1.0685885655961656</v>
      </c>
      <c r="H44">
        <f>$E$3*8760*$E$6</f>
        <v>8760000</v>
      </c>
      <c r="I44">
        <f>H44/(1+$E$18)^S44</f>
        <v>1491961.8903840997</v>
      </c>
      <c r="J44">
        <f t="shared" si="0"/>
        <v>185014167.08430186</v>
      </c>
      <c r="K44">
        <f t="shared" si="1"/>
        <v>795665523.1286389</v>
      </c>
      <c r="L44">
        <f t="shared" si="2"/>
        <v>87055773.26198843</v>
      </c>
      <c r="M44">
        <f t="shared" si="3"/>
        <v>320000000</v>
      </c>
      <c r="N44">
        <f t="shared" si="4"/>
        <v>170000000</v>
      </c>
      <c r="O44">
        <f t="shared" si="5"/>
        <v>460000000</v>
      </c>
      <c r="P44">
        <f t="shared" si="6"/>
        <v>505014167.0843018</v>
      </c>
      <c r="Q44">
        <f t="shared" si="7"/>
        <v>965665523.1286389</v>
      </c>
      <c r="R44">
        <f t="shared" si="8"/>
        <v>547055773.2619884</v>
      </c>
      <c r="S44">
        <v>23</v>
      </c>
      <c r="T44">
        <f t="shared" si="9"/>
        <v>86011631.4376537</v>
      </c>
      <c r="U44">
        <f t="shared" si="10"/>
        <v>164467598.10111353</v>
      </c>
      <c r="V44">
        <f t="shared" si="11"/>
        <v>93171959.54583238</v>
      </c>
    </row>
    <row r="45" spans="1:22" ht="12.75">
      <c r="A45">
        <v>2034</v>
      </c>
      <c r="B45">
        <f t="shared" si="12"/>
        <v>2.222035634930851</v>
      </c>
      <c r="C45">
        <f t="shared" si="13"/>
        <v>12.86749799580181</v>
      </c>
      <c r="D45">
        <f t="shared" si="14"/>
        <v>1.0792744512521273</v>
      </c>
      <c r="H45">
        <f>$E$3*8760*$E$6</f>
        <v>8760000</v>
      </c>
      <c r="I45">
        <f>H45/(1+$E$18)^S45</f>
        <v>1381446.1948000921</v>
      </c>
      <c r="J45">
        <f t="shared" si="0"/>
        <v>186864308.75514483</v>
      </c>
      <c r="K45">
        <f t="shared" si="1"/>
        <v>811578833.5912118</v>
      </c>
      <c r="L45">
        <f t="shared" si="2"/>
        <v>87926330.99460831</v>
      </c>
      <c r="M45">
        <f t="shared" si="3"/>
        <v>320000000</v>
      </c>
      <c r="N45">
        <f t="shared" si="4"/>
        <v>170000000</v>
      </c>
      <c r="O45">
        <f t="shared" si="5"/>
        <v>460000000</v>
      </c>
      <c r="P45">
        <f t="shared" si="6"/>
        <v>506864308.75514483</v>
      </c>
      <c r="Q45">
        <f t="shared" si="7"/>
        <v>981578833.5912118</v>
      </c>
      <c r="R45">
        <f t="shared" si="8"/>
        <v>547926330.9946083</v>
      </c>
      <c r="S45">
        <v>24</v>
      </c>
      <c r="T45">
        <f t="shared" si="9"/>
        <v>79932165.59472305</v>
      </c>
      <c r="U45">
        <f t="shared" si="10"/>
        <v>154794331.57087815</v>
      </c>
      <c r="V45">
        <f t="shared" si="11"/>
        <v>86407619.29032847</v>
      </c>
    </row>
    <row r="46" spans="1:22" ht="12.75">
      <c r="A46">
        <v>2035</v>
      </c>
      <c r="B46">
        <f t="shared" si="12"/>
        <v>2.2442559912801596</v>
      </c>
      <c r="C46">
        <f t="shared" si="13"/>
        <v>13.124847955717845</v>
      </c>
      <c r="D46">
        <f t="shared" si="14"/>
        <v>1.0900671957646486</v>
      </c>
      <c r="H46">
        <f>$E$3*8760*$E$6</f>
        <v>8760000</v>
      </c>
      <c r="I46">
        <f>H46/(1+$E$18)^S46</f>
        <v>1279116.8470371224</v>
      </c>
      <c r="J46">
        <f t="shared" si="0"/>
        <v>188732951.8426963</v>
      </c>
      <c r="K46">
        <f t="shared" si="1"/>
        <v>827810410.263036</v>
      </c>
      <c r="L46">
        <f t="shared" si="2"/>
        <v>88805594.30455439</v>
      </c>
      <c r="M46">
        <f t="shared" si="3"/>
        <v>320000000</v>
      </c>
      <c r="N46">
        <f t="shared" si="4"/>
        <v>170000000</v>
      </c>
      <c r="O46">
        <f t="shared" si="5"/>
        <v>460000000</v>
      </c>
      <c r="P46">
        <f t="shared" si="6"/>
        <v>508732951.8426963</v>
      </c>
      <c r="Q46">
        <f t="shared" si="7"/>
        <v>997810410.263036</v>
      </c>
      <c r="R46">
        <f t="shared" si="8"/>
        <v>548805594.3045543</v>
      </c>
      <c r="S46">
        <v>25</v>
      </c>
      <c r="T46">
        <f t="shared" si="9"/>
        <v>74284119.78823264</v>
      </c>
      <c r="U46">
        <f t="shared" si="10"/>
        <v>145698185.6069032</v>
      </c>
      <c r="V46">
        <f t="shared" si="11"/>
        <v>80135443.08483739</v>
      </c>
    </row>
    <row r="47" spans="1:22" ht="12.75">
      <c r="A47">
        <v>2036</v>
      </c>
      <c r="B47">
        <f t="shared" si="12"/>
        <v>2.2666985511929614</v>
      </c>
      <c r="C47">
        <f t="shared" si="13"/>
        <v>13.387344914832202</v>
      </c>
      <c r="D47">
        <f t="shared" si="14"/>
        <v>1.1009678677222952</v>
      </c>
      <c r="H47">
        <f>$E$3*8760*$E$6</f>
        <v>8760000</v>
      </c>
      <c r="I47">
        <f>H47/(1+$E$18)^S47</f>
        <v>1184367.4509602985</v>
      </c>
      <c r="J47">
        <f t="shared" si="0"/>
        <v>190620281.36112326</v>
      </c>
      <c r="K47">
        <f t="shared" si="1"/>
        <v>844366618.4682966</v>
      </c>
      <c r="L47">
        <f t="shared" si="2"/>
        <v>89693650.24759994</v>
      </c>
      <c r="M47">
        <f t="shared" si="3"/>
        <v>320000000</v>
      </c>
      <c r="N47">
        <f t="shared" si="4"/>
        <v>170000000</v>
      </c>
      <c r="O47">
        <f t="shared" si="5"/>
        <v>460000000</v>
      </c>
      <c r="P47">
        <f t="shared" si="6"/>
        <v>510620281.36112326</v>
      </c>
      <c r="Q47">
        <f t="shared" si="7"/>
        <v>1014366618.4682966</v>
      </c>
      <c r="R47">
        <f t="shared" si="8"/>
        <v>549693650.2476</v>
      </c>
      <c r="S47">
        <v>26</v>
      </c>
      <c r="T47">
        <f t="shared" si="9"/>
        <v>69036762.67629041</v>
      </c>
      <c r="U47">
        <f t="shared" si="10"/>
        <v>137144155.96512717</v>
      </c>
      <c r="V47">
        <f t="shared" si="11"/>
        <v>74319551.06767258</v>
      </c>
    </row>
    <row r="48" spans="1:22" ht="12.75">
      <c r="A48">
        <v>2037</v>
      </c>
      <c r="B48">
        <f t="shared" si="12"/>
        <v>2.289365536704891</v>
      </c>
      <c r="C48">
        <f t="shared" si="13"/>
        <v>13.655091813128847</v>
      </c>
      <c r="D48">
        <f t="shared" si="14"/>
        <v>1.111977546399518</v>
      </c>
      <c r="H48">
        <f>$E$3*8760*$E$6</f>
        <v>8760000</v>
      </c>
      <c r="I48">
        <f>H48/(1+$E$18)^S48</f>
        <v>1096636.528666943</v>
      </c>
      <c r="J48">
        <f t="shared" si="0"/>
        <v>192526484.1747345</v>
      </c>
      <c r="K48">
        <f t="shared" si="1"/>
        <v>861253950.8376626</v>
      </c>
      <c r="L48">
        <f t="shared" si="2"/>
        <v>90590586.75007595</v>
      </c>
      <c r="M48">
        <f t="shared" si="3"/>
        <v>320000000</v>
      </c>
      <c r="N48">
        <f t="shared" si="4"/>
        <v>170000000</v>
      </c>
      <c r="O48">
        <f t="shared" si="5"/>
        <v>460000000</v>
      </c>
      <c r="P48">
        <f t="shared" si="6"/>
        <v>512526484.1747345</v>
      </c>
      <c r="Q48">
        <f t="shared" si="7"/>
        <v>1031253950.8376626</v>
      </c>
      <c r="R48">
        <f t="shared" si="8"/>
        <v>550590586.7500759</v>
      </c>
      <c r="S48">
        <v>27</v>
      </c>
      <c r="T48">
        <f t="shared" si="9"/>
        <v>64161559.8693212</v>
      </c>
      <c r="U48">
        <f t="shared" si="10"/>
        <v>129099401.00692746</v>
      </c>
      <c r="V48">
        <f t="shared" si="11"/>
        <v>68926683.76373272</v>
      </c>
    </row>
    <row r="49" spans="1:22" ht="12.75">
      <c r="A49">
        <v>2038</v>
      </c>
      <c r="B49">
        <f t="shared" si="12"/>
        <v>2.3122591920719398</v>
      </c>
      <c r="C49">
        <f t="shared" si="13"/>
        <v>13.928193649391424</v>
      </c>
      <c r="D49">
        <f t="shared" si="14"/>
        <v>1.1230973218635132</v>
      </c>
      <c r="H49">
        <f>$E$3*8760*$E$6</f>
        <v>8760000</v>
      </c>
      <c r="I49">
        <f>H49/(1+$E$18)^S49</f>
        <v>1015404.1932101324</v>
      </c>
      <c r="J49">
        <f t="shared" si="0"/>
        <v>194451749.01648185</v>
      </c>
      <c r="K49">
        <f t="shared" si="1"/>
        <v>878479029.854416</v>
      </c>
      <c r="L49">
        <f t="shared" si="2"/>
        <v>91496492.6175767</v>
      </c>
      <c r="M49">
        <f t="shared" si="3"/>
        <v>320000000</v>
      </c>
      <c r="N49">
        <f t="shared" si="4"/>
        <v>170000000</v>
      </c>
      <c r="O49">
        <f t="shared" si="5"/>
        <v>460000000</v>
      </c>
      <c r="P49">
        <f t="shared" si="6"/>
        <v>514451749.0164819</v>
      </c>
      <c r="Q49">
        <f t="shared" si="7"/>
        <v>1048479029.854416</v>
      </c>
      <c r="R49">
        <f t="shared" si="8"/>
        <v>551496492.6175767</v>
      </c>
      <c r="S49">
        <v>28</v>
      </c>
      <c r="T49">
        <f t="shared" si="9"/>
        <v>59632016.34196602</v>
      </c>
      <c r="U49">
        <f t="shared" si="10"/>
        <v>121533105.41176549</v>
      </c>
      <c r="V49">
        <f t="shared" si="11"/>
        <v>63926010.40463108</v>
      </c>
    </row>
    <row r="50" spans="1:22" ht="12.75">
      <c r="A50">
        <v>2039</v>
      </c>
      <c r="B50">
        <f t="shared" si="12"/>
        <v>2.335381783992659</v>
      </c>
      <c r="C50">
        <f t="shared" si="13"/>
        <v>14.206757522379252</v>
      </c>
      <c r="D50">
        <f t="shared" si="14"/>
        <v>1.1343282950821483</v>
      </c>
      <c r="H50">
        <f>$E$3*8760*$E$6</f>
        <v>8760000</v>
      </c>
      <c r="I50">
        <f>H50/(1+$E$18)^S50</f>
        <v>940189.0677871596</v>
      </c>
      <c r="J50">
        <f t="shared" si="0"/>
        <v>196396266.50664666</v>
      </c>
      <c r="K50">
        <f t="shared" si="1"/>
        <v>896048610.4515042</v>
      </c>
      <c r="L50">
        <f t="shared" si="2"/>
        <v>92411457.54375248</v>
      </c>
      <c r="M50">
        <f t="shared" si="3"/>
        <v>320000000</v>
      </c>
      <c r="N50">
        <f t="shared" si="4"/>
        <v>170000000</v>
      </c>
      <c r="O50">
        <f t="shared" si="5"/>
        <v>460000000</v>
      </c>
      <c r="P50">
        <f t="shared" si="6"/>
        <v>516396266.50664663</v>
      </c>
      <c r="Q50">
        <f t="shared" si="7"/>
        <v>1066048610.4515042</v>
      </c>
      <c r="R50">
        <f t="shared" si="8"/>
        <v>552411457.5437524</v>
      </c>
      <c r="S50">
        <v>29</v>
      </c>
      <c r="T50">
        <f t="shared" si="9"/>
        <v>55423530.18443535</v>
      </c>
      <c r="U50">
        <f t="shared" si="10"/>
        <v>114416352.65710007</v>
      </c>
      <c r="V50">
        <f t="shared" si="11"/>
        <v>59288951.29029757</v>
      </c>
    </row>
    <row r="51" spans="1:22" ht="12.75">
      <c r="A51">
        <v>2040</v>
      </c>
      <c r="B51">
        <f t="shared" si="12"/>
        <v>2.358735601832586</v>
      </c>
      <c r="C51">
        <f t="shared" si="13"/>
        <v>14.490892672826838</v>
      </c>
      <c r="D51">
        <f t="shared" si="14"/>
        <v>1.1456715780329698</v>
      </c>
      <c r="H51">
        <f>$E$3*8760*$E$6</f>
        <v>8760000</v>
      </c>
      <c r="I51">
        <f>H51/(1+$E$18)^S51</f>
        <v>870545.4331362587</v>
      </c>
      <c r="J51">
        <f t="shared" si="0"/>
        <v>198360229.1717131</v>
      </c>
      <c r="K51">
        <f t="shared" si="1"/>
        <v>913969582.6605344</v>
      </c>
      <c r="L51">
        <f t="shared" si="2"/>
        <v>93335572.11918998</v>
      </c>
      <c r="M51">
        <f t="shared" si="3"/>
        <v>320000000</v>
      </c>
      <c r="N51">
        <f t="shared" si="4"/>
        <v>170000000</v>
      </c>
      <c r="O51">
        <f t="shared" si="5"/>
        <v>460000000</v>
      </c>
      <c r="P51">
        <f t="shared" si="6"/>
        <v>518360229.1717131</v>
      </c>
      <c r="Q51">
        <f t="shared" si="7"/>
        <v>1083969582.6605344</v>
      </c>
      <c r="R51">
        <f t="shared" si="8"/>
        <v>553335572.11919</v>
      </c>
      <c r="S51">
        <v>30</v>
      </c>
      <c r="T51">
        <f t="shared" si="9"/>
        <v>51513256.87498851</v>
      </c>
      <c r="U51">
        <f t="shared" si="10"/>
        <v>107722005.68992518</v>
      </c>
      <c r="V51">
        <f t="shared" si="11"/>
        <v>54989013.16212326</v>
      </c>
    </row>
    <row r="52" spans="1:22" ht="12.75">
      <c r="A52">
        <v>2041</v>
      </c>
      <c r="B52">
        <f t="shared" si="12"/>
        <v>2.3823229578509117</v>
      </c>
      <c r="C52">
        <f t="shared" si="13"/>
        <v>14.780710526283375</v>
      </c>
      <c r="D52">
        <f t="shared" si="14"/>
        <v>1.1571282938132996</v>
      </c>
      <c r="H52">
        <f>$E$3*8760*$E$6</f>
        <v>8760000</v>
      </c>
      <c r="I52">
        <f>H52/(1+$E$18)^S52</f>
        <v>806060.5862372766</v>
      </c>
      <c r="J52">
        <f t="shared" si="0"/>
        <v>200343831.46343026</v>
      </c>
      <c r="K52">
        <f t="shared" si="1"/>
        <v>932248974.313745</v>
      </c>
      <c r="L52">
        <f t="shared" si="2"/>
        <v>94268927.84038189</v>
      </c>
      <c r="M52">
        <f t="shared" si="3"/>
        <v>320000000</v>
      </c>
      <c r="N52">
        <f t="shared" si="4"/>
        <v>170000000</v>
      </c>
      <c r="O52">
        <f t="shared" si="5"/>
        <v>460000000</v>
      </c>
      <c r="P52">
        <f t="shared" si="6"/>
        <v>520343831.4634303</v>
      </c>
      <c r="Q52">
        <f t="shared" si="7"/>
        <v>1102248974.313745</v>
      </c>
      <c r="R52">
        <f t="shared" si="8"/>
        <v>554268927.8403819</v>
      </c>
      <c r="S52">
        <v>31</v>
      </c>
      <c r="T52">
        <f t="shared" si="9"/>
        <v>47879983.31442503</v>
      </c>
      <c r="U52">
        <f t="shared" si="10"/>
        <v>101424595.25282809</v>
      </c>
      <c r="V52">
        <f t="shared" si="11"/>
        <v>51001636.63334759</v>
      </c>
    </row>
    <row r="53" spans="1:22" ht="12.75">
      <c r="A53">
        <v>2042</v>
      </c>
      <c r="B53">
        <f t="shared" si="12"/>
        <v>2.406146187429421</v>
      </c>
      <c r="C53">
        <f t="shared" si="13"/>
        <v>15.076324736809044</v>
      </c>
      <c r="D53">
        <f t="shared" si="14"/>
        <v>1.1686995767514325</v>
      </c>
      <c r="H53">
        <f>$E$3*8760*$E$6</f>
        <v>8760000</v>
      </c>
      <c r="I53">
        <f>H53/(1+$E$18)^S53</f>
        <v>746352.394664145</v>
      </c>
      <c r="J53">
        <f t="shared" si="0"/>
        <v>202347269.7780646</v>
      </c>
      <c r="K53">
        <f t="shared" si="1"/>
        <v>950893953.80002</v>
      </c>
      <c r="L53">
        <f t="shared" si="2"/>
        <v>95211617.11878571</v>
      </c>
      <c r="M53">
        <f t="shared" si="3"/>
        <v>320000000</v>
      </c>
      <c r="N53">
        <f t="shared" si="4"/>
        <v>170000000</v>
      </c>
      <c r="O53">
        <f t="shared" si="5"/>
        <v>460000000</v>
      </c>
      <c r="P53">
        <f t="shared" si="6"/>
        <v>522347269.7780646</v>
      </c>
      <c r="Q53">
        <f t="shared" si="7"/>
        <v>1120893953.80002</v>
      </c>
      <c r="R53">
        <f t="shared" si="8"/>
        <v>555211617.1187857</v>
      </c>
      <c r="S53">
        <v>32</v>
      </c>
      <c r="T53">
        <f t="shared" si="9"/>
        <v>44504010.918394595</v>
      </c>
      <c r="U53">
        <f t="shared" si="10"/>
        <v>95500215.36337972</v>
      </c>
      <c r="V53">
        <f t="shared" si="11"/>
        <v>47304054.79246097</v>
      </c>
    </row>
    <row r="54" spans="1:22" ht="12.75">
      <c r="A54">
        <v>2043</v>
      </c>
      <c r="B54">
        <f t="shared" si="12"/>
        <v>2.430207649303715</v>
      </c>
      <c r="C54">
        <f t="shared" si="13"/>
        <v>15.377851231545225</v>
      </c>
      <c r="D54">
        <f t="shared" si="14"/>
        <v>1.1803865725189469</v>
      </c>
      <c r="H54">
        <f>$E$3*8760*$E$6</f>
        <v>8760000</v>
      </c>
      <c r="I54">
        <f>H54/(1+$E$18)^S54</f>
        <v>691067.0320964304</v>
      </c>
      <c r="J54">
        <f t="shared" si="0"/>
        <v>204370742.47584522</v>
      </c>
      <c r="K54">
        <f t="shared" si="1"/>
        <v>969911832.8760206</v>
      </c>
      <c r="L54">
        <f t="shared" si="2"/>
        <v>96163733.28997357</v>
      </c>
      <c r="M54">
        <f t="shared" si="3"/>
        <v>320000000</v>
      </c>
      <c r="N54">
        <f t="shared" si="4"/>
        <v>170000000</v>
      </c>
      <c r="O54">
        <f t="shared" si="5"/>
        <v>460000000</v>
      </c>
      <c r="P54">
        <f t="shared" si="6"/>
        <v>524370742.4758452</v>
      </c>
      <c r="Q54">
        <f t="shared" si="7"/>
        <v>1139911832.8760204</v>
      </c>
      <c r="R54">
        <f t="shared" si="8"/>
        <v>556163733.2899736</v>
      </c>
      <c r="S54">
        <v>33</v>
      </c>
      <c r="T54">
        <f t="shared" si="9"/>
        <v>41367047.11426758</v>
      </c>
      <c r="U54">
        <f t="shared" si="10"/>
        <v>89926425.47913627</v>
      </c>
      <c r="V54">
        <f t="shared" si="11"/>
        <v>43875162.16031653</v>
      </c>
    </row>
    <row r="55" spans="1:22" ht="12.75">
      <c r="A55">
        <v>2044</v>
      </c>
      <c r="B55">
        <f t="shared" si="12"/>
        <v>2.4545097257967523</v>
      </c>
      <c r="C55">
        <f t="shared" si="13"/>
        <v>15.68540825617613</v>
      </c>
      <c r="D55">
        <f t="shared" si="14"/>
        <v>1.1921904382441364</v>
      </c>
      <c r="H55">
        <f>$E$3*8760*$E$6</f>
        <v>8760000</v>
      </c>
      <c r="I55">
        <f>H55/(1+$E$18)^S55</f>
        <v>639876.8815707689</v>
      </c>
      <c r="J55">
        <f t="shared" si="0"/>
        <v>206414449.90060368</v>
      </c>
      <c r="K55">
        <f t="shared" si="1"/>
        <v>989310069.5335408</v>
      </c>
      <c r="L55">
        <f t="shared" si="2"/>
        <v>97125370.6228733</v>
      </c>
      <c r="M55">
        <f t="shared" si="3"/>
        <v>320000000</v>
      </c>
      <c r="N55">
        <f t="shared" si="4"/>
        <v>170000000</v>
      </c>
      <c r="O55">
        <f t="shared" si="5"/>
        <v>460000000</v>
      </c>
      <c r="P55">
        <f t="shared" si="6"/>
        <v>526414449.90060365</v>
      </c>
      <c r="Q55">
        <f t="shared" si="7"/>
        <v>1159310069.5335407</v>
      </c>
      <c r="R55">
        <f t="shared" si="8"/>
        <v>557125370.6228733</v>
      </c>
      <c r="S55">
        <v>34</v>
      </c>
      <c r="T55">
        <f t="shared" si="9"/>
        <v>38452104.63655137</v>
      </c>
      <c r="U55">
        <f t="shared" si="10"/>
        <v>84682158.91172527</v>
      </c>
      <c r="V55">
        <f t="shared" si="11"/>
        <v>40695393.24179487</v>
      </c>
    </row>
    <row r="56" spans="1:22" ht="12.75">
      <c r="A56">
        <v>2045</v>
      </c>
      <c r="B56">
        <f t="shared" si="12"/>
        <v>2.47905482305472</v>
      </c>
      <c r="C56">
        <f t="shared" si="13"/>
        <v>15.999116421299652</v>
      </c>
      <c r="D56">
        <f t="shared" si="14"/>
        <v>1.2041123426265778</v>
      </c>
      <c r="H56">
        <f>$E$3*8760*$E$6</f>
        <v>8760000</v>
      </c>
      <c r="I56">
        <f>H56/(1+$E$18)^S56</f>
        <v>592478.5940470082</v>
      </c>
      <c r="J56">
        <f t="shared" si="0"/>
        <v>208478594.3996097</v>
      </c>
      <c r="K56">
        <f t="shared" si="1"/>
        <v>1009096270.9242116</v>
      </c>
      <c r="L56">
        <f t="shared" si="2"/>
        <v>98096624.32910205</v>
      </c>
      <c r="M56">
        <f t="shared" si="3"/>
        <v>320000000</v>
      </c>
      <c r="N56">
        <f t="shared" si="4"/>
        <v>170000000</v>
      </c>
      <c r="O56">
        <f t="shared" si="5"/>
        <v>460000000</v>
      </c>
      <c r="P56">
        <f t="shared" si="6"/>
        <v>528478594.3996097</v>
      </c>
      <c r="Q56">
        <f t="shared" si="7"/>
        <v>1179096270.9242115</v>
      </c>
      <c r="R56">
        <f t="shared" si="8"/>
        <v>558096624.329102</v>
      </c>
      <c r="S56">
        <v>35</v>
      </c>
      <c r="T56">
        <f t="shared" si="9"/>
        <v>35743408.05865523</v>
      </c>
      <c r="U56">
        <f t="shared" si="10"/>
        <v>79747637.08256246</v>
      </c>
      <c r="V56">
        <f t="shared" si="11"/>
        <v>37746609.968594484</v>
      </c>
    </row>
    <row r="57" spans="1:22" ht="12.75">
      <c r="A57">
        <v>2046</v>
      </c>
      <c r="B57">
        <f t="shared" si="12"/>
        <v>2.503845371285267</v>
      </c>
      <c r="C57">
        <f t="shared" si="13"/>
        <v>16.319098749725644</v>
      </c>
      <c r="D57">
        <f t="shared" si="14"/>
        <v>1.2161534660528437</v>
      </c>
      <c r="H57">
        <f>$E$3*8760*$E$6</f>
        <v>8760000</v>
      </c>
      <c r="I57">
        <f>H57/(1+$E$18)^S57</f>
        <v>548591.2907842668</v>
      </c>
      <c r="J57">
        <f t="shared" si="0"/>
        <v>210563380.34360582</v>
      </c>
      <c r="K57">
        <f t="shared" si="1"/>
        <v>1029278196.3426958</v>
      </c>
      <c r="L57">
        <f t="shared" si="2"/>
        <v>99077590.57239307</v>
      </c>
      <c r="M57">
        <f t="shared" si="3"/>
        <v>320000000</v>
      </c>
      <c r="N57">
        <f t="shared" si="4"/>
        <v>170000000</v>
      </c>
      <c r="O57">
        <f t="shared" si="5"/>
        <v>460000000</v>
      </c>
      <c r="P57">
        <f t="shared" si="6"/>
        <v>530563380.3436058</v>
      </c>
      <c r="Q57">
        <f t="shared" si="7"/>
        <v>1199278196.3426957</v>
      </c>
      <c r="R57">
        <f t="shared" si="8"/>
        <v>559077590.5723931</v>
      </c>
      <c r="S57">
        <v>36</v>
      </c>
      <c r="T57">
        <f t="shared" si="9"/>
        <v>33226307.039447784</v>
      </c>
      <c r="U57">
        <f t="shared" si="10"/>
        <v>75104289.23984781</v>
      </c>
      <c r="V57">
        <f t="shared" si="11"/>
        <v>35011997.381354675</v>
      </c>
    </row>
    <row r="58" spans="1:22" ht="12.75">
      <c r="A58">
        <v>2047</v>
      </c>
      <c r="B58">
        <f t="shared" si="12"/>
        <v>2.5288838249981196</v>
      </c>
      <c r="C58">
        <f t="shared" si="13"/>
        <v>16.64548072472016</v>
      </c>
      <c r="D58">
        <f t="shared" si="14"/>
        <v>1.228315000713372</v>
      </c>
      <c r="H58">
        <f>$E$3*8760*$E$6</f>
        <v>8760000</v>
      </c>
      <c r="I58">
        <f>H58/(1+$E$18)^S58</f>
        <v>507954.8988743211</v>
      </c>
      <c r="J58">
        <f t="shared" si="0"/>
        <v>212669014.14704183</v>
      </c>
      <c r="K58">
        <f t="shared" si="1"/>
        <v>1049863760.2695498</v>
      </c>
      <c r="L58">
        <f t="shared" si="2"/>
        <v>100068366.478117</v>
      </c>
      <c r="M58">
        <f t="shared" si="3"/>
        <v>320000000</v>
      </c>
      <c r="N58">
        <f t="shared" si="4"/>
        <v>170000000</v>
      </c>
      <c r="O58">
        <f t="shared" si="5"/>
        <v>460000000</v>
      </c>
      <c r="P58">
        <f t="shared" si="6"/>
        <v>532669014.1470418</v>
      </c>
      <c r="Q58">
        <f t="shared" si="7"/>
        <v>1219863760.2695498</v>
      </c>
      <c r="R58">
        <f t="shared" si="8"/>
        <v>560068366.478117</v>
      </c>
      <c r="S58">
        <v>37</v>
      </c>
      <c r="T58">
        <f t="shared" si="9"/>
        <v>30887195.800747138</v>
      </c>
      <c r="U58">
        <f t="shared" si="10"/>
        <v>70734677.28175437</v>
      </c>
      <c r="V58">
        <f t="shared" si="11"/>
        <v>32475966.94715732</v>
      </c>
    </row>
    <row r="59" spans="1:22" ht="12.75">
      <c r="A59">
        <v>2048</v>
      </c>
      <c r="B59">
        <f t="shared" si="12"/>
        <v>2.5541726632481008</v>
      </c>
      <c r="C59">
        <f t="shared" si="13"/>
        <v>16.978390339214563</v>
      </c>
      <c r="D59">
        <f t="shared" si="14"/>
        <v>1.2405981507205057</v>
      </c>
      <c r="H59">
        <f>$E$3*8760*$E$6</f>
        <v>8760000</v>
      </c>
      <c r="I59">
        <f>H59/(1+$E$18)^S59</f>
        <v>470328.61006881576</v>
      </c>
      <c r="J59">
        <f t="shared" si="0"/>
        <v>214795704.28851226</v>
      </c>
      <c r="K59">
        <f t="shared" si="1"/>
        <v>1070861035.474941</v>
      </c>
      <c r="L59">
        <f t="shared" si="2"/>
        <v>101069050.14289817</v>
      </c>
      <c r="M59">
        <f t="shared" si="3"/>
        <v>320000000</v>
      </c>
      <c r="N59">
        <f t="shared" si="4"/>
        <v>170000000</v>
      </c>
      <c r="O59">
        <f t="shared" si="5"/>
        <v>460000000</v>
      </c>
      <c r="P59">
        <f t="shared" si="6"/>
        <v>534795704.28851223</v>
      </c>
      <c r="Q59">
        <f t="shared" si="7"/>
        <v>1240861035.474941</v>
      </c>
      <c r="R59">
        <f t="shared" si="8"/>
        <v>561069050.1428982</v>
      </c>
      <c r="S59">
        <v>38</v>
      </c>
      <c r="T59">
        <f t="shared" si="9"/>
        <v>28713438.386848103</v>
      </c>
      <c r="U59">
        <f t="shared" si="10"/>
        <v>66622425.3542786</v>
      </c>
      <c r="V59">
        <f t="shared" si="11"/>
        <v>30124066.95277854</v>
      </c>
    </row>
    <row r="60" spans="1:22" ht="12.75">
      <c r="A60">
        <v>2049</v>
      </c>
      <c r="B60">
        <f t="shared" si="12"/>
        <v>2.5797143898805817</v>
      </c>
      <c r="C60">
        <f t="shared" si="13"/>
        <v>17.317958145998855</v>
      </c>
      <c r="D60">
        <f t="shared" si="14"/>
        <v>1.2530041322277108</v>
      </c>
      <c r="H60">
        <f>$E$3*8760*$E$6</f>
        <v>8760000</v>
      </c>
      <c r="I60">
        <f>H60/(1+$E$18)^S60</f>
        <v>435489.453767422</v>
      </c>
      <c r="J60">
        <f t="shared" si="0"/>
        <v>216943661.33139738</v>
      </c>
      <c r="K60">
        <f t="shared" si="1"/>
        <v>1092278256.18444</v>
      </c>
      <c r="L60">
        <f t="shared" si="2"/>
        <v>102079740.64432715</v>
      </c>
      <c r="M60">
        <f t="shared" si="3"/>
        <v>320000000</v>
      </c>
      <c r="N60">
        <f t="shared" si="4"/>
        <v>170000000</v>
      </c>
      <c r="O60">
        <f t="shared" si="5"/>
        <v>460000000</v>
      </c>
      <c r="P60">
        <f t="shared" si="6"/>
        <v>536943661.3313974</v>
      </c>
      <c r="Q60">
        <f t="shared" si="7"/>
        <v>1262278256.18444</v>
      </c>
      <c r="R60">
        <f t="shared" si="8"/>
        <v>562079740.6443272</v>
      </c>
      <c r="S60">
        <v>39</v>
      </c>
      <c r="T60">
        <f t="shared" si="9"/>
        <v>26693299.289622135</v>
      </c>
      <c r="U60">
        <f t="shared" si="10"/>
        <v>62752153.91418444</v>
      </c>
      <c r="V60">
        <f t="shared" si="11"/>
        <v>27942899.455129255</v>
      </c>
    </row>
    <row r="61" spans="1:22" ht="12.75">
      <c r="A61">
        <v>2050</v>
      </c>
      <c r="B61">
        <f t="shared" si="12"/>
        <v>2.6055115337793877</v>
      </c>
      <c r="C61">
        <f t="shared" si="13"/>
        <v>17.664317308918832</v>
      </c>
      <c r="D61">
        <f t="shared" si="14"/>
        <v>1.2655341735499879</v>
      </c>
      <c r="H61">
        <f>$E$3*8760*$E$6</f>
        <v>8760000</v>
      </c>
      <c r="I61">
        <f>H61/(1+$E$18)^S61</f>
        <v>403230.97571057593</v>
      </c>
      <c r="J61">
        <f t="shared" si="0"/>
        <v>219113097.9447114</v>
      </c>
      <c r="K61">
        <f t="shared" si="1"/>
        <v>1114123821.3081286</v>
      </c>
      <c r="L61">
        <f t="shared" si="2"/>
        <v>103100538.05077042</v>
      </c>
      <c r="M61">
        <f t="shared" si="3"/>
        <v>320000000</v>
      </c>
      <c r="N61">
        <f t="shared" si="4"/>
        <v>170000000</v>
      </c>
      <c r="O61">
        <f t="shared" si="5"/>
        <v>460000000</v>
      </c>
      <c r="P61">
        <f t="shared" si="6"/>
        <v>539113097.9447114</v>
      </c>
      <c r="Q61">
        <f t="shared" si="7"/>
        <v>1284123821.3081286</v>
      </c>
      <c r="R61">
        <f t="shared" si="8"/>
        <v>563100538.0507704</v>
      </c>
      <c r="S61">
        <v>40</v>
      </c>
      <c r="T61">
        <f t="shared" si="9"/>
        <v>24815879.05280791</v>
      </c>
      <c r="U61">
        <f t="shared" si="10"/>
        <v>59109417.96795319</v>
      </c>
      <c r="V61">
        <f t="shared" si="11"/>
        <v>25920043.308374707</v>
      </c>
    </row>
  </sheetData>
  <sheetProtection/>
  <mergeCells count="13">
    <mergeCell ref="B1:D1"/>
    <mergeCell ref="B19:D19"/>
    <mergeCell ref="E1:G1"/>
    <mergeCell ref="E4:G4"/>
    <mergeCell ref="E7:G7"/>
    <mergeCell ref="P19:R19"/>
    <mergeCell ref="T19:V19"/>
    <mergeCell ref="E16:G16"/>
    <mergeCell ref="T17:V17"/>
    <mergeCell ref="J19:L19"/>
    <mergeCell ref="E10:G10"/>
    <mergeCell ref="E13:G13"/>
    <mergeCell ref="M19:O1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D. McCalley</dc:creator>
  <cp:keywords/>
  <dc:description/>
  <cp:lastModifiedBy>James D. McCalley</cp:lastModifiedBy>
  <dcterms:created xsi:type="dcterms:W3CDTF">2008-09-03T12:46:45Z</dcterms:created>
  <dcterms:modified xsi:type="dcterms:W3CDTF">2010-09-08T18:21:15Z</dcterms:modified>
  <cp:category/>
  <cp:version/>
  <cp:contentType/>
  <cp:contentStatus/>
</cp:coreProperties>
</file>